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9AC5A365-E74C-4266-8E17-D234BA4C55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6" i="1" l="1"/>
  <c r="M136" i="1" s="1"/>
  <c r="P135" i="1"/>
  <c r="R135" i="1" s="1"/>
  <c r="P134" i="1"/>
  <c r="O134" i="1"/>
  <c r="N134" i="1"/>
  <c r="P133" i="1"/>
  <c r="N133" i="1"/>
  <c r="R132" i="1"/>
  <c r="M132" i="1"/>
  <c r="R131" i="1"/>
  <c r="M131" i="1"/>
  <c r="N130" i="1"/>
  <c r="M130" i="1" s="1"/>
  <c r="R129" i="1"/>
  <c r="M129" i="1"/>
  <c r="R128" i="1"/>
  <c r="M128" i="1"/>
  <c r="R127" i="1"/>
  <c r="M127" i="1"/>
  <c r="P126" i="1"/>
  <c r="N126" i="1"/>
  <c r="M125" i="1"/>
  <c r="R124" i="1"/>
  <c r="M124" i="1"/>
  <c r="R123" i="1"/>
  <c r="M123" i="1"/>
  <c r="R122" i="1"/>
  <c r="M122" i="1"/>
  <c r="R121" i="1"/>
  <c r="M121" i="1"/>
  <c r="R120" i="1"/>
  <c r="M120" i="1"/>
  <c r="R119" i="1"/>
  <c r="M119" i="1"/>
  <c r="R118" i="1"/>
  <c r="M118" i="1"/>
  <c r="R117" i="1"/>
  <c r="M117" i="1"/>
  <c r="R116" i="1"/>
  <c r="M116" i="1"/>
  <c r="R115" i="1"/>
  <c r="M115" i="1"/>
  <c r="R114" i="1"/>
  <c r="M114" i="1"/>
  <c r="R113" i="1"/>
  <c r="M113" i="1"/>
  <c r="R112" i="1"/>
  <c r="M112" i="1"/>
  <c r="R111" i="1"/>
  <c r="M111" i="1"/>
  <c r="R110" i="1"/>
  <c r="M110" i="1"/>
  <c r="R109" i="1"/>
  <c r="M109" i="1"/>
  <c r="R108" i="1"/>
  <c r="M108" i="1"/>
  <c r="R107" i="1"/>
  <c r="M107" i="1"/>
  <c r="R106" i="1"/>
  <c r="M106" i="1"/>
  <c r="R105" i="1"/>
  <c r="M105" i="1"/>
  <c r="R104" i="1"/>
  <c r="M104" i="1"/>
  <c r="R103" i="1"/>
  <c r="M103" i="1"/>
  <c r="R102" i="1"/>
  <c r="M102" i="1"/>
  <c r="R101" i="1"/>
  <c r="M101" i="1"/>
  <c r="R100" i="1"/>
  <c r="M100" i="1"/>
  <c r="R99" i="1"/>
  <c r="M99" i="1"/>
  <c r="R98" i="1"/>
  <c r="M98" i="1"/>
  <c r="R97" i="1"/>
  <c r="M97" i="1"/>
  <c r="P96" i="1"/>
  <c r="N96" i="1"/>
  <c r="P95" i="1"/>
  <c r="N95" i="1"/>
  <c r="R94" i="1"/>
  <c r="M94" i="1"/>
  <c r="R93" i="1"/>
  <c r="M93" i="1"/>
  <c r="R92" i="1"/>
  <c r="M92" i="1"/>
  <c r="R91" i="1"/>
  <c r="M91" i="1"/>
  <c r="R90" i="1"/>
  <c r="M90" i="1"/>
  <c r="R89" i="1"/>
  <c r="M89" i="1"/>
  <c r="R88" i="1"/>
  <c r="M88" i="1"/>
  <c r="R87" i="1"/>
  <c r="M87" i="1"/>
  <c r="R86" i="1"/>
  <c r="M86" i="1"/>
  <c r="R85" i="1"/>
  <c r="M85" i="1"/>
  <c r="R84" i="1"/>
  <c r="M84" i="1"/>
  <c r="R83" i="1"/>
  <c r="M83" i="1"/>
  <c r="R82" i="1"/>
  <c r="M82" i="1"/>
  <c r="R81" i="1"/>
  <c r="M81" i="1"/>
  <c r="R80" i="1"/>
  <c r="M80" i="1"/>
  <c r="R79" i="1"/>
  <c r="M79" i="1"/>
  <c r="R78" i="1"/>
  <c r="M78" i="1"/>
  <c r="R77" i="1"/>
  <c r="M77" i="1"/>
  <c r="R76" i="1"/>
  <c r="M76" i="1"/>
  <c r="R75" i="1"/>
  <c r="M75" i="1"/>
  <c r="R74" i="1"/>
  <c r="M74" i="1"/>
  <c r="R73" i="1"/>
  <c r="M73" i="1"/>
  <c r="R72" i="1"/>
  <c r="M72" i="1"/>
  <c r="R71" i="1"/>
  <c r="M71" i="1"/>
  <c r="R70" i="1"/>
  <c r="M70" i="1"/>
  <c r="R69" i="1"/>
  <c r="M69" i="1"/>
  <c r="R68" i="1"/>
  <c r="M68" i="1"/>
  <c r="R67" i="1"/>
  <c r="M67" i="1"/>
  <c r="R66" i="1"/>
  <c r="M66" i="1"/>
  <c r="R65" i="1"/>
  <c r="M65" i="1"/>
  <c r="R64" i="1"/>
  <c r="M64" i="1"/>
  <c r="R63" i="1"/>
  <c r="M63" i="1"/>
  <c r="Q62" i="1"/>
  <c r="O62" i="1"/>
  <c r="O137" i="1" s="1"/>
  <c r="R61" i="1"/>
  <c r="M61" i="1"/>
  <c r="R60" i="1"/>
  <c r="M60" i="1"/>
  <c r="R59" i="1"/>
  <c r="M59" i="1"/>
  <c r="R58" i="1"/>
  <c r="M58" i="1"/>
  <c r="R57" i="1"/>
  <c r="M57" i="1"/>
  <c r="R56" i="1"/>
  <c r="M56" i="1"/>
  <c r="R55" i="1"/>
  <c r="M55" i="1"/>
  <c r="R54" i="1"/>
  <c r="M54" i="1"/>
  <c r="R53" i="1"/>
  <c r="M53" i="1"/>
  <c r="R52" i="1"/>
  <c r="M52" i="1"/>
  <c r="R51" i="1"/>
  <c r="M51" i="1"/>
  <c r="R50" i="1"/>
  <c r="M50" i="1"/>
  <c r="Q49" i="1"/>
  <c r="M49" i="1" s="1"/>
  <c r="R48" i="1"/>
  <c r="M48" i="1"/>
  <c r="R47" i="1"/>
  <c r="M47" i="1"/>
  <c r="R46" i="1"/>
  <c r="M46" i="1"/>
  <c r="R45" i="1"/>
  <c r="M45" i="1"/>
  <c r="R44" i="1"/>
  <c r="M44" i="1"/>
  <c r="R43" i="1"/>
  <c r="M43" i="1"/>
  <c r="R42" i="1"/>
  <c r="M42" i="1"/>
  <c r="R41" i="1"/>
  <c r="R40" i="1"/>
  <c r="M40" i="1"/>
  <c r="R39" i="1"/>
  <c r="M39" i="1"/>
  <c r="R38" i="1"/>
  <c r="M38" i="1"/>
  <c r="R37" i="1"/>
  <c r="M37" i="1"/>
  <c r="R36" i="1"/>
  <c r="M36" i="1"/>
  <c r="R35" i="1"/>
  <c r="M35" i="1"/>
  <c r="R34" i="1"/>
  <c r="M34" i="1"/>
  <c r="R33" i="1"/>
  <c r="M33" i="1"/>
  <c r="R32" i="1"/>
  <c r="M32" i="1"/>
  <c r="R31" i="1"/>
  <c r="M31" i="1"/>
  <c r="R30" i="1"/>
  <c r="M30" i="1"/>
  <c r="R29" i="1"/>
  <c r="M29" i="1"/>
  <c r="R28" i="1"/>
  <c r="M28" i="1"/>
  <c r="R27" i="1"/>
  <c r="M27" i="1"/>
  <c r="R26" i="1"/>
  <c r="M26" i="1"/>
  <c r="R25" i="1"/>
  <c r="M25" i="1"/>
  <c r="R24" i="1"/>
  <c r="M24" i="1"/>
  <c r="R23" i="1"/>
  <c r="M23" i="1"/>
  <c r="R22" i="1"/>
  <c r="M22" i="1"/>
  <c r="R21" i="1"/>
  <c r="M21" i="1"/>
  <c r="R20" i="1"/>
  <c r="M20" i="1"/>
  <c r="R19" i="1"/>
  <c r="M19" i="1"/>
  <c r="R18" i="1"/>
  <c r="M18" i="1"/>
  <c r="R17" i="1"/>
  <c r="M17" i="1"/>
  <c r="R16" i="1"/>
  <c r="M16" i="1"/>
  <c r="R15" i="1"/>
  <c r="M15" i="1"/>
  <c r="R14" i="1"/>
  <c r="M14" i="1"/>
  <c r="R13" i="1"/>
  <c r="M13" i="1"/>
  <c r="R12" i="1"/>
  <c r="M12" i="1"/>
  <c r="R11" i="1"/>
  <c r="M11" i="1"/>
  <c r="R10" i="1"/>
  <c r="M10" i="1"/>
  <c r="R9" i="1"/>
  <c r="M9" i="1"/>
  <c r="M95" i="1" l="1"/>
  <c r="M126" i="1"/>
  <c r="R62" i="1"/>
  <c r="R133" i="1"/>
  <c r="M135" i="1"/>
  <c r="M96" i="1"/>
  <c r="R96" i="1"/>
  <c r="R130" i="1"/>
  <c r="R134" i="1"/>
  <c r="Q137" i="1"/>
  <c r="R126" i="1"/>
  <c r="M62" i="1"/>
  <c r="R136" i="1"/>
  <c r="R95" i="1"/>
  <c r="M133" i="1"/>
  <c r="N137" i="1"/>
  <c r="P137" i="1"/>
  <c r="M134" i="1"/>
  <c r="R49" i="1"/>
  <c r="M137" i="1" l="1"/>
  <c r="R1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R56" authorId="0" shapeId="0" xr:uid="{3EB57620-E401-4DEE-BF25-C9279D75C83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29" authorId="0" shapeId="0" xr:uid="{1AD7AD37-553E-4B21-8527-B5FBC238E45A}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R130" authorId="0" shapeId="0" xr:uid="{D2205821-E5FD-4F89-A429-E3C13A2F812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1" authorId="0" shapeId="0" xr:uid="{D9254CEF-B5CC-4096-B8D5-30E2BDF5193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2" authorId="0" shapeId="0" xr:uid="{5D2FB70A-222D-49FE-A1BB-58C7FC7C5B4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3" authorId="0" shapeId="0" xr:uid="{0E050770-15E4-4588-BD24-1A84CC76F9B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4" authorId="0" shapeId="0" xr:uid="{E8438275-3162-4F15-8B77-B4DDD323906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5" authorId="0" shapeId="0" xr:uid="{D024CBE1-FF56-40BE-B8E5-F16ED1636C4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  <comment ref="R136" authorId="0" shapeId="0" xr:uid="{06F6D998-9229-4BE1-BD93-4B23ED76B55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Proporcional a 9 meses - abril a dezembro de 2021
</t>
        </r>
      </text>
    </comment>
  </commentList>
</comments>
</file>

<file path=xl/sharedStrings.xml><?xml version="1.0" encoding="utf-8"?>
<sst xmlns="http://schemas.openxmlformats.org/spreadsheetml/2006/main" count="2574" uniqueCount="896">
  <si>
    <t>Nº</t>
  </si>
  <si>
    <t>INSTITUIÇÃO</t>
  </si>
  <si>
    <t>NOME DA ESCOLA/CRECHE</t>
  </si>
  <si>
    <t xml:space="preserve">CNPJ </t>
  </si>
  <si>
    <t>Nº DO TERMO DE COLABORAÇÃO</t>
  </si>
  <si>
    <t>INÍCIO DA VIGÊNCIA</t>
  </si>
  <si>
    <t>FIM DA VIGÊNCIA</t>
  </si>
  <si>
    <t>DATA DA PUBLICAÇÃO</t>
  </si>
  <si>
    <t>ENDEREÇO</t>
  </si>
  <si>
    <t>REGIONAL</t>
  </si>
  <si>
    <t>TELEFONE</t>
  </si>
  <si>
    <t>RESPONSÁVEL PELA INSTITUIÇÃO</t>
  </si>
  <si>
    <t>ALUNOS</t>
  </si>
  <si>
    <t>CRECHE - Integral</t>
  </si>
  <si>
    <t>CRECHE - Parcial</t>
  </si>
  <si>
    <t>PRE- ESCOLA - Integral</t>
  </si>
  <si>
    <t>PRE- ESCOLA - Parcial</t>
  </si>
  <si>
    <t>VALOR DO T. COLABORAÇÃO 2021</t>
  </si>
  <si>
    <t>Ação Social Ancilas do Menino Jesus</t>
  </si>
  <si>
    <t xml:space="preserve"> Centro Educacional Paulo VI</t>
  </si>
  <si>
    <t>15.253.727/0001-58</t>
  </si>
  <si>
    <t>001/2021</t>
  </si>
  <si>
    <t>13 A 15/02/2021</t>
  </si>
  <si>
    <t>Ladeira Monsenhor Antonio Rosa,248 - Candeal - Brotas</t>
  </si>
  <si>
    <t>Centro</t>
  </si>
  <si>
    <t>3358-3122/ 99312-7430 (Elizabete contadora) (98361-2085 Enedina)</t>
  </si>
  <si>
    <r>
      <t>Maria Iolanda de Almeida Silva/ Representada por J</t>
    </r>
    <r>
      <rPr>
        <b/>
        <sz val="12"/>
        <color rgb="FF000000"/>
        <rFont val="Calibri"/>
        <family val="2"/>
        <scheme val="minor"/>
      </rPr>
      <t>acira Ferreira Queiroz</t>
    </r>
  </si>
  <si>
    <t xml:space="preserve">Associação Ação Social Mosteiro do Salvador </t>
  </si>
  <si>
    <t xml:space="preserve"> Centro de Educação Infantil Zeza Calmon de Sá</t>
  </si>
  <si>
    <t>13.056.999/0001-32</t>
  </si>
  <si>
    <t>002/2021</t>
  </si>
  <si>
    <t>Avenida Afrânio Peixoto, S/N, Coutos, CEP. 40.750-090, Salvador (BA)</t>
  </si>
  <si>
    <t>Subúrbio I</t>
  </si>
  <si>
    <t>3397-2478 -8829-4869 (Angela) 98711-4216 (Vanilda)</t>
  </si>
  <si>
    <t>Ângela Lofiego Sampaio</t>
  </si>
  <si>
    <t>Associação Beneficente dos Moradores do Bairro de Pirajá</t>
  </si>
  <si>
    <t>Creche Escola Miguel Froes</t>
  </si>
  <si>
    <t>00.978.455/0001-86</t>
  </si>
  <si>
    <t>003/2021</t>
  </si>
  <si>
    <t>Rua João Evangelista, nº 07 E, Térreo, Pirajá, CEP 41.290-265</t>
  </si>
  <si>
    <t>Pirajá</t>
  </si>
  <si>
    <t>3391-4114/98895-0267 75 8869-4512</t>
  </si>
  <si>
    <t>João Guedes dos Anjos</t>
  </si>
  <si>
    <t>Associação Beneficente e Creche Escola Comunitária Frutos de Mães</t>
  </si>
  <si>
    <t>Associação Creche Escola Comunitária Frutos de Mães</t>
  </si>
  <si>
    <t>32.700.437/0001-24</t>
  </si>
  <si>
    <t>004/2021</t>
  </si>
  <si>
    <t>Liberdade</t>
  </si>
  <si>
    <t xml:space="preserve">3312-1894 (secretária)/98681-1945/ 98711-1219 Maria Almira </t>
  </si>
  <si>
    <t>Maria Almira Dias dos Santos</t>
  </si>
  <si>
    <t>Associação Beneficente Evangélica de Cajazeiras - ASBEC</t>
  </si>
  <si>
    <t>Associação Beneficente Evangélica de Cajazeiras</t>
  </si>
  <si>
    <t>08.769.831/0001-34</t>
  </si>
  <si>
    <t>005/2021</t>
  </si>
  <si>
    <t>Rua do Boiadeiro, nº 50, Cajazeiras VII - Águas Claras - Salvador-Ba.</t>
  </si>
  <si>
    <t>Cajazeiras</t>
  </si>
  <si>
    <t>8858-9013 3219-4138</t>
  </si>
  <si>
    <t>Solange da Rocha Santos</t>
  </si>
  <si>
    <t xml:space="preserve">Associação Creche Escola Sementinha Criação do Senhor </t>
  </si>
  <si>
    <t>Creche Escola Sementinha</t>
  </si>
  <si>
    <t>27.045.469/0001-01</t>
  </si>
  <si>
    <t>006/2021</t>
  </si>
  <si>
    <t>Rua Roberto Luiz, nº 16E, Bairro Águas Claras, CEP 41.310-130</t>
  </si>
  <si>
    <t>98857-2165/98857-1084</t>
  </si>
  <si>
    <t>Marinalva Santos de Jesus</t>
  </si>
  <si>
    <t>Associação Educacional Dom Giussani</t>
  </si>
  <si>
    <t>00.832.185/0001-09</t>
  </si>
  <si>
    <t>007/2021</t>
  </si>
  <si>
    <t>Rua da Bahamas ,01, Lobato.</t>
  </si>
  <si>
    <t xml:space="preserve">3392-2416/ 991573775  - Eberval </t>
  </si>
  <si>
    <t>Eberval Reis de Alcantra</t>
  </si>
  <si>
    <t>Associação Clube das Crianças</t>
  </si>
  <si>
    <t>Creche Tia Lu</t>
  </si>
  <si>
    <t>33.794.686/0001-99</t>
  </si>
  <si>
    <t>008/2021</t>
  </si>
  <si>
    <t>Rua do Cascalho, nº 12 A - Jardim Empresarial - Pituaçu</t>
  </si>
  <si>
    <t>Itapuã</t>
  </si>
  <si>
    <t>3461-0637/98865-3746 (Carol) 98611-5220 Rosiele 98203-8509/98266-1777 Sú</t>
  </si>
  <si>
    <t>Sú Pinto Nogueira</t>
  </si>
  <si>
    <t>Associação Comunitária Felicidade</t>
  </si>
  <si>
    <t>Escola Creche Felicidade</t>
  </si>
  <si>
    <t>05.637.049/0001-73</t>
  </si>
  <si>
    <t>009/2021</t>
  </si>
  <si>
    <t>Rua Barbalho, nº 04, Nova Sussuarana, CEP: 41.215-660</t>
  </si>
  <si>
    <t>Cabula</t>
  </si>
  <si>
    <t>98828-4966/98636-3655</t>
  </si>
  <si>
    <t>Marilene Dos Santos</t>
  </si>
  <si>
    <t>Associação Comunitária Flor da Primavera</t>
  </si>
  <si>
    <t>Escola Comunitária Flor da Primavera</t>
  </si>
  <si>
    <t>42.048.314/0001-04</t>
  </si>
  <si>
    <t>010/2021</t>
  </si>
  <si>
    <t>Travessa 28 de Maio, n° 51, Uruguai, CEP: 40.450-745</t>
  </si>
  <si>
    <t>3312-7726/98828-7554 Rosilene</t>
  </si>
  <si>
    <t>Francisco de Jesus Neves</t>
  </si>
  <si>
    <t>Associação Comunitária Pingo de Gente</t>
  </si>
  <si>
    <t>16.388.696/0001-05</t>
  </si>
  <si>
    <t>011/2021</t>
  </si>
  <si>
    <t>Rua do Vale, s/n, Paripe, CEP 40.820-020</t>
  </si>
  <si>
    <t>Subúrbio II</t>
  </si>
  <si>
    <t> 3217-7327-3397-3205 /98734-0306-98868-6386</t>
  </si>
  <si>
    <t>Nadege Mendes de Melo Stabile</t>
  </si>
  <si>
    <t>Associação Creche Grão de Mostarda</t>
  </si>
  <si>
    <t>13.839.196/0001-54</t>
  </si>
  <si>
    <t>012/2021</t>
  </si>
  <si>
    <t>Rua Andressa Neri, nº 102, Periperi, CEP: 40.720-191</t>
  </si>
  <si>
    <t>3308-2049/ 3521-0780/98789-9343</t>
  </si>
  <si>
    <t>Maria do Socorro da Silva</t>
  </si>
  <si>
    <t>Associação Creche João Paulo II</t>
  </si>
  <si>
    <t>Associação Centro de Educação Infantil Joao Paulo II</t>
  </si>
  <si>
    <t>86.920.204/0001-66</t>
  </si>
  <si>
    <t>013/2021</t>
  </si>
  <si>
    <t>Trav 1 de Novembro, s/nº, São João do Cabrito</t>
  </si>
  <si>
    <t>3398-6529 - 98822-7545</t>
  </si>
  <si>
    <t>Claudia Magali Bonfim Santos</t>
  </si>
  <si>
    <t xml:space="preserve">Associação Cultural Somos Crianças </t>
  </si>
  <si>
    <t>Creche Somos Crianças</t>
  </si>
  <si>
    <t>03.377.043/0001-89</t>
  </si>
  <si>
    <t>014/2021</t>
  </si>
  <si>
    <t>Rua Ranulfo Oliveira, nº 56, Jardim Apipema, CEP: 40.155-030</t>
  </si>
  <si>
    <t>Orla</t>
  </si>
  <si>
    <t>3247-9649</t>
  </si>
  <si>
    <t>Hildete Gomes Barreto</t>
  </si>
  <si>
    <t>Associação de Moradores da Chapada do Rio Vermelho- AMACRIV</t>
  </si>
  <si>
    <t>Escola Creche Gente do Futuro</t>
  </si>
  <si>
    <t>07.082.797/0001-62</t>
  </si>
  <si>
    <t>015/2021</t>
  </si>
  <si>
    <t>Av. São Benedito, nº 155, Santa Cruz, CEP: 41.920-310</t>
  </si>
  <si>
    <t>986184686 (Silas)/ 98709-2930 (Jocelângia)</t>
  </si>
  <si>
    <t>Jocelângia de Carvalho Gomes</t>
  </si>
  <si>
    <t xml:space="preserve">Associação de Moradores da Invasão Dom Avelar de Alagados III </t>
  </si>
  <si>
    <t xml:space="preserve"> Centro de Educação Infantil Canto da Paz</t>
  </si>
  <si>
    <t>16.388.779/0001-02</t>
  </si>
  <si>
    <t>016/2021</t>
  </si>
  <si>
    <t>Rua São Roque, nº 364, Uruguai, CEP: 40.450-810</t>
  </si>
  <si>
    <t>3116-6944</t>
  </si>
  <si>
    <t>Hevenilda Dias do Espírito Santo</t>
  </si>
  <si>
    <t xml:space="preserve">Associação de Moradores e Amigos da Lagoa da Cocisa e Adjacências </t>
  </si>
  <si>
    <t>Escola Creche Comunitária Santa Bárbara</t>
  </si>
  <si>
    <t>05.360.307/0001-17</t>
  </si>
  <si>
    <t>017/2021</t>
  </si>
  <si>
    <t>Rua Iriguaçu,11-Estrada Cocisa - 40810-420 - Paripe</t>
  </si>
  <si>
    <t>3521-2159 / 98107-1539</t>
  </si>
  <si>
    <t>Regina Graça Cerqueira de Sá Fridmann</t>
  </si>
  <si>
    <t>Associação de Moradores Parque Centenário do Calabetão</t>
  </si>
  <si>
    <t>Centro Educacional Lar dos Pequeninos</t>
  </si>
  <si>
    <t>33.795.030/0001-90</t>
  </si>
  <si>
    <t>018/2021</t>
  </si>
  <si>
    <t>Rua Cleriston Andrade, nº 61, Calabetão – Salvador- Ba – CEP 41227-050</t>
  </si>
  <si>
    <t>São Caetano</t>
  </si>
  <si>
    <t>98837-6917/3215-1910</t>
  </si>
  <si>
    <t>Maria Acilina do Nascimento Moreira</t>
  </si>
  <si>
    <t>Associação do Clube de Mães Criança Esperança de Santo Inácio</t>
  </si>
  <si>
    <t>Escola Criança Esperança de Santo Inácio</t>
  </si>
  <si>
    <t>05.971.140/0001-20</t>
  </si>
  <si>
    <t>019/2021</t>
  </si>
  <si>
    <t>Quadra 67, Lote 18, Condomínio Eunápolis, casa nº 77, Alameda 61, Jardim Santo Inácio, CEP 41.231-230</t>
  </si>
  <si>
    <t>3036-1760/3019-0913/ 98517-5228</t>
  </si>
  <si>
    <t>Elisabete Pereira Mendonça</t>
  </si>
  <si>
    <t>Associação Creche Comunitária Nosso Sonho</t>
  </si>
  <si>
    <t>31.908.428/0001-60</t>
  </si>
  <si>
    <t>020/2021</t>
  </si>
  <si>
    <t xml:space="preserve"> Rua 2 Avenida 9 de Marco, 24 - Periperi - CEP 40720-062 - Salvador</t>
  </si>
  <si>
    <t>98158-4332</t>
  </si>
  <si>
    <t xml:space="preserve">Rebeca de Carvalho Silva Santana </t>
  </si>
  <si>
    <t>Associação Educacional Maria Gregória dos Santos</t>
  </si>
  <si>
    <t>Escola Maria Gregória dos Santos</t>
  </si>
  <si>
    <t>23.145.847/0001-60</t>
  </si>
  <si>
    <t>021/2021</t>
  </si>
  <si>
    <t>Rua Francisco Paulo Mateus, 63-E - Massaranduba</t>
  </si>
  <si>
    <t>3313-3360 98685-7830</t>
  </si>
  <si>
    <t>Maria Elisabete dos Santos</t>
  </si>
  <si>
    <t xml:space="preserve">Associação Educativa Fonte da Vida </t>
  </si>
  <si>
    <t>Associação Educativa Fonte da Vida</t>
  </si>
  <si>
    <t>23.379.719/0001-80</t>
  </si>
  <si>
    <t>022/2021</t>
  </si>
  <si>
    <t>Rua da Rodovia A, n° 3229 – 1º andar, Boa Vista de São Caetano, Salvador - BA, CEP: 40.385-645</t>
  </si>
  <si>
    <t>98888-8715/3304-2910/ Flavia 98196-1505</t>
  </si>
  <si>
    <t>José Pereira dos Santos (Representante legal: Flavia da Silva Santos Marinho)</t>
  </si>
  <si>
    <t>Associação Irmãs Terziárias Franciscanas Regulares de Todos os Santos</t>
  </si>
  <si>
    <t>Associação Irmãs Terziárias Franciscanas Regulares de Todos os Santos - Escola Casa Belém</t>
  </si>
  <si>
    <t>01.677.055/0001-01</t>
  </si>
  <si>
    <t>023/2021</t>
  </si>
  <si>
    <t>Rua Dr. Edgar Barros, nº 13, Amaralina, CEP: 41.900-420</t>
  </si>
  <si>
    <t>3248-4179</t>
  </si>
  <si>
    <t>Bincy Mathew</t>
  </si>
  <si>
    <t>Associação Mulheres Cidadãs</t>
  </si>
  <si>
    <t>Creche Escola Filho da Comunidade</t>
  </si>
  <si>
    <t>07.032.653/0001-00</t>
  </si>
  <si>
    <t>024/2021</t>
  </si>
  <si>
    <t>Rua Santa Rita da Ceasa, nº 02, São Cristovão, CEP: 41.510-838</t>
  </si>
  <si>
    <t>3251-9656</t>
  </si>
  <si>
    <t>Romália Firmino Souza</t>
  </si>
  <si>
    <t>Associação Nossa Senhora das Graças</t>
  </si>
  <si>
    <t>Creche Escola Nossa Senhora das Graças</t>
  </si>
  <si>
    <t>06.885.601/0001-05</t>
  </si>
  <si>
    <t>025/2021</t>
  </si>
  <si>
    <t>Rua da Horta,n° 208, Saramandaia, CEP 41.100-360</t>
  </si>
  <si>
    <t>3460-2226/ 9977-8605 9226-0184/98660-5886 Silvinha)</t>
  </si>
  <si>
    <t>Analice Falcão Pereira</t>
  </si>
  <si>
    <t>Associação Sagrada Família</t>
  </si>
  <si>
    <t>01.367.640/0001-05</t>
  </si>
  <si>
    <t>026/2021</t>
  </si>
  <si>
    <t>2ª Travessa São Benedito,S/nº, Chapada do Rio Vermelho - CEP: 41.925-565</t>
  </si>
  <si>
    <t>3248-2375/ 99964-5252 Gioncarlo / 99413-3560 Fábio</t>
  </si>
  <si>
    <t>Gioncarlo Petrini</t>
  </si>
  <si>
    <t>Casa do Sol Padre Luis Lintner</t>
  </si>
  <si>
    <t>32.661.464/0001-35</t>
  </si>
  <si>
    <t>027/2021</t>
  </si>
  <si>
    <t>Rua Padre Luiz Lintner, nº 189, Cajazeiras V, CEP 41335-100</t>
  </si>
  <si>
    <t>3309-5593/98607-0074 Altair</t>
  </si>
  <si>
    <t>Lígia Batista dos Santos</t>
  </si>
  <si>
    <t>Associação Beneficente Recreativa e Creche Escola Comunitária Criança Feliz da Grande Sussuarana</t>
  </si>
  <si>
    <t>Creche Escola Comunitária Criança Feliz</t>
  </si>
  <si>
    <t>16.188.344/0001-06</t>
  </si>
  <si>
    <t>028/2021</t>
  </si>
  <si>
    <t>Rua Aroldo caíno da Silva, nº 05 - E, Sussurana. CEP: 41.215-820</t>
  </si>
  <si>
    <t>3306-0598 /3406-0530</t>
  </si>
  <si>
    <t>Uilton da Silva Carvalho</t>
  </si>
  <si>
    <t>Centro de Giro Santo Antônio de Pádua</t>
  </si>
  <si>
    <t>16.373.417/0001-30</t>
  </si>
  <si>
    <t>029/2021</t>
  </si>
  <si>
    <t>Rua Venezuela, nº 234, Paripe, CEP: 40.820-070</t>
  </si>
  <si>
    <t>3521-0479/ 98722-4196</t>
  </si>
  <si>
    <t xml:space="preserve">Edileuza Santos de Jesus </t>
  </si>
  <si>
    <t xml:space="preserve">Centro Espírita Caminho da Redenção </t>
  </si>
  <si>
    <t>Escola Alvorada Nova/Creche a  Manjedoura</t>
  </si>
  <si>
    <t>15.176.233/0001-17</t>
  </si>
  <si>
    <t>030/2021</t>
  </si>
  <si>
    <t>Rua Jayme Vieira Lma, nº 104, Pau da Lima, CEP: 41.235-000</t>
  </si>
  <si>
    <t>3409-8305-8340 / 99289-0900/3409-8443 sabrina</t>
  </si>
  <si>
    <t>Mario Sergio Pintos de Almeida</t>
  </si>
  <si>
    <t xml:space="preserve">Clube de Mães a Serviço da Vida e da Esperança - ASVE </t>
  </si>
  <si>
    <t>Clube de Mães a Serviço da Vida e da Esperança</t>
  </si>
  <si>
    <t>04.039.693/0001-87</t>
  </si>
  <si>
    <t>031/2021</t>
  </si>
  <si>
    <t>Alameda das Pedreiras, nº 02, Calabetão, CEP: 41.227-000</t>
  </si>
  <si>
    <t>98804-2261/9103-7343/99125-4137 Raiana</t>
  </si>
  <si>
    <t>Raiana Cabé de Assunção</t>
  </si>
  <si>
    <t>Clube de Mães do Conjunto Vila Verde</t>
  </si>
  <si>
    <t>Creche Vila Verde</t>
  </si>
  <si>
    <t>02.364.575/0001-19</t>
  </si>
  <si>
    <t>032/2021</t>
  </si>
  <si>
    <t>Rua Jardim Botânico, nº 14, Vila Verde, São Cristóvão, CEP: 41.510-171</t>
  </si>
  <si>
    <t>3251-6321 99926-2521</t>
  </si>
  <si>
    <t>Maria Veralucia Leal Vitorio</t>
  </si>
  <si>
    <t>Escola Mãe Clara</t>
  </si>
  <si>
    <t>15.233.646.0002-77</t>
  </si>
  <si>
    <t>033/2021</t>
  </si>
  <si>
    <t>Rua Rio São Francisco,46 - Monte Serrat - 40.425-060</t>
  </si>
  <si>
    <t>3314-8212</t>
  </si>
  <si>
    <t>Silvana da Silva Farias</t>
  </si>
  <si>
    <t>Creche Comunitária Flora Gomes</t>
  </si>
  <si>
    <t>07.042.447/0001-72</t>
  </si>
  <si>
    <t>034/2021</t>
  </si>
  <si>
    <t>Rua Rosalvo Barbosa Romeu, s/n, Vila Rui Barbosa, CEP 40430-500</t>
  </si>
  <si>
    <t>98607-6997/3313-1837/ 98778-6997 - 99190-5546 Ramon</t>
  </si>
  <si>
    <t>Almerinda da Cruz</t>
  </si>
  <si>
    <t>Creche Escola Beneficente e Comunitária Tia Ene</t>
  </si>
  <si>
    <t>05.306.024/0001-97</t>
  </si>
  <si>
    <t>035/2021</t>
  </si>
  <si>
    <t>Conjunto Vista Alegre, Travessa 15, nº 135, Vista Alegre do Coutos, CEP: 40.750-359</t>
  </si>
  <si>
    <t>3307-0274 8651-7583 8225-5267</t>
  </si>
  <si>
    <t>Mey Lay Ramos dos Santos</t>
  </si>
  <si>
    <t>Creche Escola Beneficente e Comunitária Viver Bem de Pirajá</t>
  </si>
  <si>
    <t>05.428.025/0001-04</t>
  </si>
  <si>
    <t>036/2021</t>
  </si>
  <si>
    <t>Rua das Castanheiras, nº 06, Caminho II, Conjunto Pirajá, Bairro de Pirajá, CEP: 41.290-540</t>
  </si>
  <si>
    <t>3391-4592 3211-0179 8785-7096-99970-0783  - Cândida</t>
  </si>
  <si>
    <t>Cândida Moreira Daltro</t>
  </si>
  <si>
    <t>Creche Escola Comunitária Divino Companheiro</t>
  </si>
  <si>
    <t>09.226.090/0001-08</t>
  </si>
  <si>
    <t>037/2021</t>
  </si>
  <si>
    <t>Rua 8 de Novembro, Nº 36, Pirajá, CEP 41290-200</t>
  </si>
  <si>
    <t>3017-5022 / 8884-8747</t>
  </si>
  <si>
    <t>Judith Borges de Santana Araújo</t>
  </si>
  <si>
    <t>Clube de Mães e Creche Escola Comunitária Esmeraldinha</t>
  </si>
  <si>
    <t>Creche Escola Comunitária Esmeraldinha</t>
  </si>
  <si>
    <t>04.743.481/0001-86</t>
  </si>
  <si>
    <t>038/2021</t>
  </si>
  <si>
    <t>Conjunto Jaguaripe II, Caminho 35, nº 09, Nova Brasília, Estrada Velha do Aeroporto, CEP: 41.350-250</t>
  </si>
  <si>
    <t>3212-6629/ 3521-2984/ 8520-5216/8193-9245/982333109</t>
  </si>
  <si>
    <t>Rita de Cácia do Nascimento Batista</t>
  </si>
  <si>
    <t>Creche Escola Comunitária Professora Helenita Gomes Pereira de Assis</t>
  </si>
  <si>
    <t>02.862.929/0001-55</t>
  </si>
  <si>
    <t>039/2021</t>
  </si>
  <si>
    <t>3ª travessa da rodagem, nº 18, Estrada Velha de Periperi, Perperi, CEP: 40.726-310</t>
  </si>
  <si>
    <t>3308-1581 3407-0782 32412367 98116-9516 Expedito /99244-2770 (Leila)</t>
  </si>
  <si>
    <t>Expedito Cosme de Assis</t>
  </si>
  <si>
    <t>Grupo Beneficente Recreativo da Rua Sete de Abril e Adjacências</t>
  </si>
  <si>
    <t xml:space="preserve">Futuro do Amanhã Grupo Beneficente Recreativo da Rua Sete de Abril </t>
  </si>
  <si>
    <t>00.955.770/0001-98</t>
  </si>
  <si>
    <t>040/2021</t>
  </si>
  <si>
    <t>Rua Coronel Tupi Calda, nº 140, Liberdade, CEP:40.370-240</t>
  </si>
  <si>
    <t>3018-9864 / 98640-4505</t>
  </si>
  <si>
    <t>Carlos Alberto Paulo dos Santos</t>
  </si>
  <si>
    <t>Grupo de Jovens Liberdade Já</t>
  </si>
  <si>
    <t>Escola Comunitária Semente da Libertação - Escola C.Nova Constituinte  -  Escola Comunitária Santo Antônio                                                      </t>
  </si>
  <si>
    <t>16.110.397/0001-04</t>
  </si>
  <si>
    <t>041/2021</t>
  </si>
  <si>
    <t>Praça da Revolução, n° 49, Periperi, CEP: 40.725-510</t>
  </si>
  <si>
    <t>3521-2671 / 98606-9590 / 98865-7574</t>
  </si>
  <si>
    <t>Maria Luiza Oliveira de Jesus</t>
  </si>
  <si>
    <t>Grupo Renascer - Escola Aberta do Calabar</t>
  </si>
  <si>
    <t>Escola Aberta do Calabar</t>
  </si>
  <si>
    <t>07.837.929/0001-19</t>
  </si>
  <si>
    <t>042/2021</t>
  </si>
  <si>
    <t>Rua Maria Pinho, Praça 11 de Maio, nº 67, Calabar. CEP: 40.150-080</t>
  </si>
  <si>
    <t>3332-1237 / 99236-2910 Rosângela</t>
  </si>
  <si>
    <t>Nilza de Jesus Santos</t>
  </si>
  <si>
    <t>ICCO - Instituto Assistencial Lígia Fialho</t>
  </si>
  <si>
    <t>Escola Comunitária São Miguel Fazenda Coutos III</t>
  </si>
  <si>
    <t>26.596.184/0001-98</t>
  </si>
  <si>
    <t>043/2021</t>
  </si>
  <si>
    <t>Rua Nair Sampaio Mascarenhas, nº 118E, Quadra 75 – 3ª Etapa, Fazenda Coutos, CEP: 40.730.536</t>
  </si>
  <si>
    <t>3217-1428/3241-3992/99971-9383 Ferreira</t>
  </si>
  <si>
    <t>Valdete Mamedio Santos</t>
  </si>
  <si>
    <t xml:space="preserve">Instituto Brasileiro de Gestão Pública - IBGP </t>
  </si>
  <si>
    <t>Creche Escola Beneficente Resgatando Para Cristo</t>
  </si>
  <si>
    <t>06.075.068/0001-16</t>
  </si>
  <si>
    <t>044/2021</t>
  </si>
  <si>
    <t>Rua da Paz, nº 127, Pau da Lima, CEP: 41.235-100</t>
  </si>
  <si>
    <t>3213-7155 / 99265-6775 / 98358-1303 - Eduardo</t>
  </si>
  <si>
    <t>Maria José Lopes Alvez</t>
  </si>
  <si>
    <t>Ação Medianeiras da Paz - IEAMPZ (Menino do Dedo Verde)</t>
  </si>
  <si>
    <t>14.260.679/0001-62</t>
  </si>
  <si>
    <t>045/2021</t>
  </si>
  <si>
    <t>Rua Edgar Chastinet, nº 01, Quadra I, Santa Mônica, CEP 40.342-100(matriz)- Rua Luciana Barbosa, 23 - Pau da Lima (creche)</t>
  </si>
  <si>
    <t>3391-6486/32468603/3386-3216/99330-7109 (Roseneide)</t>
  </si>
  <si>
    <r>
      <t xml:space="preserve">Presidente Solange </t>
    </r>
    <r>
      <rPr>
        <b/>
        <sz val="12"/>
        <color rgb="FF000000"/>
        <rFont val="Calibri"/>
        <family val="2"/>
        <scheme val="minor"/>
      </rPr>
      <t xml:space="preserve">Representante legal </t>
    </r>
    <r>
      <rPr>
        <sz val="12"/>
        <color rgb="FF000000"/>
        <rFont val="Calibri"/>
        <family val="2"/>
        <scheme val="minor"/>
      </rPr>
      <t>Roseneide Pereira Borges</t>
    </r>
  </si>
  <si>
    <t>IRSEBA - Instituto de Referência Social do Estado da Bahia</t>
  </si>
  <si>
    <t>Instituto de Referencia Social do Estado Da Bahia</t>
  </si>
  <si>
    <t>07.706.254/0001-79</t>
  </si>
  <si>
    <t>046/2021</t>
  </si>
  <si>
    <t>Rua Alpes, n°53, Alto de Coutos, CEP 40.750-250</t>
  </si>
  <si>
    <t>3307-4026/3388-7197/3217-7523/99195-0625 Tâmara</t>
  </si>
  <si>
    <t>Tâmara Regina Andrade dos Santos Ferreira</t>
  </si>
  <si>
    <t>ONG Educar para o Futuro KM 17</t>
  </si>
  <si>
    <t xml:space="preserve"> Educar para o Futuro KM 17</t>
  </si>
  <si>
    <t>20.318.196/0001-74</t>
  </si>
  <si>
    <t>047/2021</t>
  </si>
  <si>
    <t>Rua Rio da Ilha, nº 001, KM 17, Itapuã CEP: 41.630-600</t>
  </si>
  <si>
    <t>99733-9569</t>
  </si>
  <si>
    <t>Nilton Conceição Marques</t>
  </si>
  <si>
    <r>
      <t xml:space="preserve">Organização Social Educativa Infantil Pela Cidadania, Crescer Melhor da Boca Do Rio - </t>
    </r>
    <r>
      <rPr>
        <b/>
        <u/>
        <sz val="12"/>
        <color rgb="FFFF0000"/>
        <rFont val="Calibri"/>
        <family val="2"/>
        <scheme val="minor"/>
      </rPr>
      <t>Valor proporcional a 10 meses</t>
    </r>
  </si>
  <si>
    <t>Organização Social Educativa Infantil Pela Cidadania, Crescer Melhor da Boca do Rio</t>
  </si>
  <si>
    <t>05.204.379/0001-75</t>
  </si>
  <si>
    <t>048/2021</t>
  </si>
  <si>
    <t>Rua João Nunes da Mata, nº 248, Térreo,Bairro Armação, CEP 41.750-330</t>
  </si>
  <si>
    <t>99357-3594/ 99283-4448 (Graça)/Leila Moura - 99362-6843</t>
  </si>
  <si>
    <t>Maria das Graças Moura Barbosa</t>
  </si>
  <si>
    <t>Projeto Sião de Itapuã</t>
  </si>
  <si>
    <t>21.360.934/0001-04</t>
  </si>
  <si>
    <t>049/2021</t>
  </si>
  <si>
    <t>Rua da Fonte,Km 17 - Itapuã nº 31 - 41.630-670</t>
  </si>
  <si>
    <t>98389-1855- 3016-4895/ 98172-9422 Andeson</t>
  </si>
  <si>
    <t>Maria Laura da Silva Conceição</t>
  </si>
  <si>
    <t>Sociedade Beneficente Criança Feliz</t>
  </si>
  <si>
    <t>40.480.360/0001-52</t>
  </si>
  <si>
    <t>050/2021</t>
  </si>
  <si>
    <t>Parque Residencial Colina Azul, s/nº , Pau da Lima, CEP: 41.245-000</t>
  </si>
  <si>
    <t xml:space="preserve">3212-3104/98837-9722/3306-0598 </t>
  </si>
  <si>
    <t>Norma Teresa Ferreira Vitório</t>
  </si>
  <si>
    <t>Associação Comunitária de Pais e Amigos Vinte de Novembro</t>
  </si>
  <si>
    <t>Escola comunitária Vinte De Novembro</t>
  </si>
  <si>
    <t>16.297.921/0001-06</t>
  </si>
  <si>
    <t>051/2021</t>
  </si>
  <si>
    <t xml:space="preserve">Rua Rocha Miranda, nº 155 D, Paripe - CEP 40.830-710 </t>
  </si>
  <si>
    <t>98890-1022 3408-6690</t>
  </si>
  <si>
    <t>Railda Bonfim Vasconcelos</t>
  </si>
  <si>
    <t>Associação Criança e Família</t>
  </si>
  <si>
    <t>02.920.944/0001-02</t>
  </si>
  <si>
    <t>052/2021</t>
  </si>
  <si>
    <t>Rua Arco do Triunfo, nº 830, Alto da Terezinha/Rio Sena CEP 40.715-480</t>
  </si>
  <si>
    <t>3398-2945/ 3401-4832/3401-5019</t>
  </si>
  <si>
    <t>Isaque de Souza Bonfim</t>
  </si>
  <si>
    <t>Associação de Moradores do Conjunto Santa Luzia</t>
  </si>
  <si>
    <t>Escola Comunitária Luiza Mahin</t>
  </si>
  <si>
    <t>32.700.502/0001-11</t>
  </si>
  <si>
    <t>053/2021</t>
  </si>
  <si>
    <t>Conjunto Santa Luzia, Quadra 05, nº 18, Uruguai, CEP: 40.450-300</t>
  </si>
  <si>
    <t>3314-2148 3314-8343 9214-6904</t>
  </si>
  <si>
    <t>Maria de Lourdes da Conceição Nascimento</t>
  </si>
  <si>
    <t xml:space="preserve">Associação Dom Bosco </t>
  </si>
  <si>
    <t xml:space="preserve"> Centro Social Fabio Sandei - Creche São Paulo - Creche Providência Divina - Escolinha Padre Pesce</t>
  </si>
  <si>
    <t>04.793.344/0001-56</t>
  </si>
  <si>
    <t>054/2021</t>
  </si>
  <si>
    <t>1° Travessa Santo Agostinho,70, São Cristovão, CEP 41.510-225</t>
  </si>
  <si>
    <t>3365-6662/ 98769-3801/99165-5517 Gilmar</t>
  </si>
  <si>
    <t>José Gilmar de Oliveira Souza</t>
  </si>
  <si>
    <t>Associação e Creche Santa Izabel</t>
  </si>
  <si>
    <t>16.301.046/0001-80</t>
  </si>
  <si>
    <t>055/2021</t>
  </si>
  <si>
    <t>Rua Dalva Dantas Araújo, n° 05, Nova Sussuarana, CEP 41.213-406</t>
  </si>
  <si>
    <t>3306-1182/98612-0836/ 98739-9653 Fátima</t>
  </si>
  <si>
    <t>Vagner Souza de Oliveira</t>
  </si>
  <si>
    <t>Associação Espírito da Luz</t>
  </si>
  <si>
    <t>Espírito da Luz</t>
  </si>
  <si>
    <t>07.805.051/0001-30</t>
  </si>
  <si>
    <t>056/2021</t>
  </si>
  <si>
    <t>Rua Cristovão Ferreira - 22, Nordeste, CEP 41.905-460</t>
  </si>
  <si>
    <t>99316-6767/3346-7534</t>
  </si>
  <si>
    <t>Dilcinei Francisco Aris</t>
  </si>
  <si>
    <t>Associação Santa Beatriz</t>
  </si>
  <si>
    <t>Creche Escola da Fraternidade</t>
  </si>
  <si>
    <t>34.282.343/0001-08</t>
  </si>
  <si>
    <t>057/2021</t>
  </si>
  <si>
    <t>Rua Alto do Capim, nº 97, Nordeste, CEP: 41.905-290</t>
  </si>
  <si>
    <t>3345-6893 9906-3080</t>
  </si>
  <si>
    <t>Adalberto de Souza Lopes</t>
  </si>
  <si>
    <t>Casa de Oração Bezerra de Menezes</t>
  </si>
  <si>
    <t>Creche André Luiz</t>
  </si>
  <si>
    <t>13.575.360/0001-63</t>
  </si>
  <si>
    <t>058/2021</t>
  </si>
  <si>
    <t>Bezerra de Menezes, nº 90, Daniel Lisboa, CEP 40.283.530</t>
  </si>
  <si>
    <t>3356-0256/98603-7147</t>
  </si>
  <si>
    <t>Creuza Santos Lage</t>
  </si>
  <si>
    <t>Clube de Mães Creche e Escola Nossa Senhora da Luz</t>
  </si>
  <si>
    <t>03.694.975/0001-55</t>
  </si>
  <si>
    <t>059/2021</t>
  </si>
  <si>
    <t>Avenida Paulo Afonso de Pernambués, nº 03, Pernambués, CEP: 41.100-238</t>
  </si>
  <si>
    <t>3450-9294 / 8794-0966</t>
  </si>
  <si>
    <t>Luciene Alves Pereira</t>
  </si>
  <si>
    <t>Associação Educacional e Cultural Estação Criança</t>
  </si>
  <si>
    <t xml:space="preserve">Creche Escola Comunitária Estação Criança </t>
  </si>
  <si>
    <t>31.907.996/0001-47</t>
  </si>
  <si>
    <t>060/2021</t>
  </si>
  <si>
    <t>Rua José Tibério, nº 1123, Boa Vista São Caetano CEP 40.385-640</t>
  </si>
  <si>
    <t>98812-7056/3303-7070</t>
  </si>
  <si>
    <t>Ana Paula Souto Almeida Oliveira</t>
  </si>
  <si>
    <t>Clube de Mães dos Novos Alagados as Heroínas do Lar</t>
  </si>
  <si>
    <t>16.410.797/0001-35</t>
  </si>
  <si>
    <t>061/2021</t>
  </si>
  <si>
    <t>Rua Jaqueline, nº 1356 A, Plataforma, CEP: 40.717-654</t>
  </si>
  <si>
    <r>
      <t>3398-2166/98137-1042 Kellen 3398-0721/</t>
    </r>
    <r>
      <rPr>
        <b/>
        <sz val="12"/>
        <color rgb="FF000000"/>
        <rFont val="Calibri"/>
        <family val="2"/>
      </rPr>
      <t>98137-1042</t>
    </r>
    <r>
      <rPr>
        <sz val="12"/>
        <color rgb="FF000000"/>
        <rFont val="Calibri"/>
        <family val="2"/>
      </rPr>
      <t xml:space="preserve"> Luana - 99383-9119</t>
    </r>
  </si>
  <si>
    <t>Adean Hamilton David Naves</t>
  </si>
  <si>
    <t>Creche Escola Comunitária Amar</t>
  </si>
  <si>
    <t>24.884.960/0001-20</t>
  </si>
  <si>
    <t>062/2021</t>
  </si>
  <si>
    <t>Quadra C-setor I-Caminho 06,Cajazeiras X-setor I</t>
  </si>
  <si>
    <t>3181-1529-  99737-5534/98845-5055</t>
  </si>
  <si>
    <t>Marilene Soares dos Santos Lopes</t>
  </si>
  <si>
    <t>Creche Escola Baby Ney</t>
  </si>
  <si>
    <t>Creche Escola comunitária Baby Ney</t>
  </si>
  <si>
    <t>05.935.276/0001-85</t>
  </si>
  <si>
    <t>063/2021</t>
  </si>
  <si>
    <t>1ª Travessa Wilson Teixeira, 76 E, Boa Vista São Caetano, CEP: 40.385-670</t>
  </si>
  <si>
    <t>3259-0691/ 98701-1400/ (Frede) 99282-8735 (Coord. Angela)</t>
  </si>
  <si>
    <t>Maria da Silva Braz dos Santos</t>
  </si>
  <si>
    <t>Creche Escola e Orfanato Mãe Nildete</t>
  </si>
  <si>
    <t>05.772.097/0001-74</t>
  </si>
  <si>
    <t>064/2021</t>
  </si>
  <si>
    <t>Rua Santo Antônio, nº 28 E, Coutos, CEP: 40.760-180</t>
  </si>
  <si>
    <t>3217-5061 3307-9797 8298-4437 982309499/ 98744-5957 Claudio</t>
  </si>
  <si>
    <t>Cláudio Vicente de Oliveira Silva</t>
  </si>
  <si>
    <t>Educandário Creche Comunitária Sonho Vovó Clara</t>
  </si>
  <si>
    <t>05.484.625/0001-90</t>
  </si>
  <si>
    <t>065/2021</t>
  </si>
  <si>
    <t>Rua João Abdala, nº 255, Mata Escura, CEP:41.255-370</t>
  </si>
  <si>
    <t>3405-7531/8724-8073</t>
  </si>
  <si>
    <t>Eraldo Barbosa</t>
  </si>
  <si>
    <t>Escola Comunitária do Bate Facho</t>
  </si>
  <si>
    <t>19.801.947/0001-20</t>
  </si>
  <si>
    <t>066/2021</t>
  </si>
  <si>
    <t>Rua da Bolandeira nº 90-Pituaçu CEP 41.720-440</t>
  </si>
  <si>
    <t>8114-1820-FLAVIANE</t>
  </si>
  <si>
    <t>Cremilda da Anunciação</t>
  </si>
  <si>
    <t>Fundação Betânia</t>
  </si>
  <si>
    <t>Cetro Nossa Senhora Aparecida Creche e Pré Escola</t>
  </si>
  <si>
    <t>21.610.717/0001-25</t>
  </si>
  <si>
    <t>067/2021</t>
  </si>
  <si>
    <t>Estrada Cia Aeroporto BA526 - Km 12 - São Cristovão- 41.502.000</t>
  </si>
  <si>
    <t>3251-0848/3251-7696/98249-1713/98523-0701 Joseilma Diretora</t>
  </si>
  <si>
    <t>Sandra Baruchelo</t>
  </si>
  <si>
    <t xml:space="preserve">Sociedade Beneficente 25 de Junho </t>
  </si>
  <si>
    <t>Creche Escola Agda Gomes</t>
  </si>
  <si>
    <t>40.555.054/0001-38</t>
  </si>
  <si>
    <t>068/2021</t>
  </si>
  <si>
    <t>Rua São Felix n°38-E, Plataforma, CEP 40.715-760</t>
  </si>
  <si>
    <t xml:space="preserve">3321-8687/99255-3478 </t>
  </si>
  <si>
    <t>Iracy Celestino de Souza</t>
  </si>
  <si>
    <t>Sociedade Beneficente Recreativa São Roque e Clube de Mães</t>
  </si>
  <si>
    <t>Creche Escola Comunitária São Roque</t>
  </si>
  <si>
    <t>14.732.952/0001-04</t>
  </si>
  <si>
    <t>069/2021</t>
  </si>
  <si>
    <t>Rua Voluntários da Pátria, nº 508, Lobato, CEP: 40.470-001</t>
  </si>
  <si>
    <t>3391-6355 98763-0252/98177-4858</t>
  </si>
  <si>
    <t>Maria Célia Braz da Silva</t>
  </si>
  <si>
    <t>Associação Beija-Flor da Massaranduba</t>
  </si>
  <si>
    <t>16.957.531/0001-07</t>
  </si>
  <si>
    <t>070/2021</t>
  </si>
  <si>
    <t>Rua Lopes Trovão, nº 115, Massaranduba, CEP: 40.435-000</t>
  </si>
  <si>
    <t>3014-1351 /99252-8737/99210-4273</t>
  </si>
  <si>
    <t>Paulo SBOLCI</t>
  </si>
  <si>
    <t>Associação das Comunidades Paroquiais de Mata Escura e Calabetão - ACOPAMEC</t>
  </si>
  <si>
    <t xml:space="preserve">Associação das Comunidades Paroquiais de Mata Escura e Calabetão </t>
  </si>
  <si>
    <t>40.554.925/0001-07</t>
  </si>
  <si>
    <t>071/2021</t>
  </si>
  <si>
    <t>Rua São Mateus, nº 06, Mata Escura</t>
  </si>
  <si>
    <t>3306-1817 -98821-7333 Joelson</t>
  </si>
  <si>
    <t>Michel Ramon</t>
  </si>
  <si>
    <t xml:space="preserve">Associação Educativa e Cultural Maria Emília </t>
  </si>
  <si>
    <t xml:space="preserve">Escola Capela São Jose </t>
  </si>
  <si>
    <t>34.146.282/0001-51</t>
  </si>
  <si>
    <t>072/2021</t>
  </si>
  <si>
    <t>Rua Ariston Bertino de Carvalho, 10, Brotas, CEP. 40.285-360</t>
  </si>
  <si>
    <t>3258-9921/ 8795-8697</t>
  </si>
  <si>
    <t xml:space="preserve">Elza Rocha Dias </t>
  </si>
  <si>
    <t>Instituto Assistencial Beneficente Conceição Macedo- IBCM</t>
  </si>
  <si>
    <t>Instituto Beneficente Conceição Macedo</t>
  </si>
  <si>
    <t>00.584.568/0001-05</t>
  </si>
  <si>
    <t>073/2021</t>
  </si>
  <si>
    <t>Rua Santa Clara, nº 93, Nazaré, Salvador - BA, CEP 41.040-050</t>
  </si>
  <si>
    <t>3034-6304/99658-8918 9(Pr. Alfredo)</t>
  </si>
  <si>
    <t>Maria Conceição Macêdo</t>
  </si>
  <si>
    <t>Associação dos Moradores do Nordeste de Amaralina</t>
  </si>
  <si>
    <t xml:space="preserve"> Creche Escola Aprendendo com Jesus</t>
  </si>
  <si>
    <t>16.189.383/0001-28</t>
  </si>
  <si>
    <t>074/2021</t>
  </si>
  <si>
    <t xml:space="preserve">Rua Elenita, 41 –Nordeste de Amaralina, CEP 41.905-135 </t>
  </si>
  <si>
    <t>3240-0596/98817-4856 (Denise)</t>
  </si>
  <si>
    <t>Marinalva de Oliveira Souza</t>
  </si>
  <si>
    <t>Associação Nicury do Parque</t>
  </si>
  <si>
    <t>Creche Escola comunitária Nicury do Parque</t>
  </si>
  <si>
    <t>07.764.858/0001-71</t>
  </si>
  <si>
    <t>075/2021</t>
  </si>
  <si>
    <t>Rua Jaçanã, Quadra I, Lote 10, nº10-Ilha Amarela, CEP 40.715-135</t>
  </si>
  <si>
    <t>34016204  /98745-4915/9 8788-9074 (Renata)</t>
  </si>
  <si>
    <t>Sônia Santos Reis</t>
  </si>
  <si>
    <t>Centro Espírita União, Amor e Luz - CEUAL</t>
  </si>
  <si>
    <t xml:space="preserve"> Creche Escola Allan Kardec</t>
  </si>
  <si>
    <t>15.184.781/0001-99</t>
  </si>
  <si>
    <t>076/2021</t>
  </si>
  <si>
    <t>Rua Três Irmãos, nº 161, Nordeste de Amaralina</t>
  </si>
  <si>
    <t>3240-5017/99981-3466</t>
  </si>
  <si>
    <t>Sandra Regina Figueiredo Moraes</t>
  </si>
  <si>
    <t>Associação e Creche Escola e Cultural Professora Lígia Maria de Assis Caldas</t>
  </si>
  <si>
    <t>09.108.177/0001-80</t>
  </si>
  <si>
    <t>077/2021</t>
  </si>
  <si>
    <t>Rua da Paz, nº 31/33, Vista Alegre de Coutos, CEP: 40.750-110</t>
  </si>
  <si>
    <t>98716-9299</t>
  </si>
  <si>
    <t>Lígia Maria de Assis Caldas</t>
  </si>
  <si>
    <t>Clube de Mães e Creche Escola Comunitária Mundo Infantil</t>
  </si>
  <si>
    <t>Creche Escola Comunitária Mundo Infantil</t>
  </si>
  <si>
    <t>07.797.297/0001-07</t>
  </si>
  <si>
    <t>078/2021</t>
  </si>
  <si>
    <t>Travessa dos Nambus, nº 12, Canabrava, CEP: 41.260-060</t>
  </si>
  <si>
    <t>3462-0475 - 99220-7718 (Silvanete)</t>
  </si>
  <si>
    <t>Victor Souza Santos</t>
  </si>
  <si>
    <t>Creche Escola Comunitária Educando para o Futuro da Fazenda Grande I, Qd. F - e Adjacências</t>
  </si>
  <si>
    <t>Creche Escola Comunitária Educando para o Futuro</t>
  </si>
  <si>
    <t>07.295.684/0001-45</t>
  </si>
  <si>
    <t>079/2021</t>
  </si>
  <si>
    <t>Fzd. Gd.II-Qd.E-nº07- Boca da Mata - Rua Teutie de Queiroz nº 07</t>
  </si>
  <si>
    <t>98667-5439 3238-4878</t>
  </si>
  <si>
    <t>Maria de Fátima Guedes dos Santos</t>
  </si>
  <si>
    <t>Instituto de Educação e Assistência Social Kadoshi</t>
  </si>
  <si>
    <t>Creche Escola Kadoshi</t>
  </si>
  <si>
    <t>10.792.440/0001-82</t>
  </si>
  <si>
    <t>080/2021</t>
  </si>
  <si>
    <t>Rua Abelardo Magalhães, 52 - Mata Escura</t>
  </si>
  <si>
    <t xml:space="preserve"> 99292-4661 (Carmem)/99413-4216 (Carlos) 3212-3230</t>
  </si>
  <si>
    <t>Carlos Antônio Alves Pereira Junior</t>
  </si>
  <si>
    <t>Associação Solidários Pela Vida</t>
  </si>
  <si>
    <t>Creche Escola comunitária Rumo a Educação</t>
  </si>
  <si>
    <t>04.270.277/0001-95</t>
  </si>
  <si>
    <t>081/2021</t>
  </si>
  <si>
    <t>RUA DIRETA SÃO GONÇALO , nº 557-BAIRRO SÃO GONÇALO DO RETIRO</t>
  </si>
  <si>
    <t>98837-9663/99314-5200 Mayara</t>
  </si>
  <si>
    <t>Gonçalina Terezinha da Silva</t>
  </si>
  <si>
    <t>Associação e Creche Sildudu</t>
  </si>
  <si>
    <t>10.535.875/0001-41</t>
  </si>
  <si>
    <t>082/2021</t>
  </si>
  <si>
    <t>Rua Senhora da Apareida, nº 22 - E, Jaguaripe I, Fazenda Grande II, Cajazeiras, CEP: 41.330-570</t>
  </si>
  <si>
    <t>3305-1493 98647-2264/ João contador 99234-8945</t>
  </si>
  <si>
    <t>Joana D'arc de Lucena Nóbrega</t>
  </si>
  <si>
    <t>Creche Escola Comunitária Menino Jesus do Loteamento Arenoso</t>
  </si>
  <si>
    <t>Creche Escola Comunitária Menino Jesus</t>
  </si>
  <si>
    <t>41.968.751.0001-83</t>
  </si>
  <si>
    <t>083/2021</t>
  </si>
  <si>
    <t>Rua Luciano Santos,13-B - Arenoso- Cep -41211310</t>
  </si>
  <si>
    <t>3232-0248-98856-7211 (Miralva/Tesoreira)/3231-0066</t>
  </si>
  <si>
    <t>Maria Cristina Santos Oliveira</t>
  </si>
  <si>
    <t>Creche Escola Comunitária Alto dos Pontes</t>
  </si>
  <si>
    <t>05.389.988/0001-46</t>
  </si>
  <si>
    <t>084/2021</t>
  </si>
  <si>
    <t>Rua Alto dos Pontes, s/nº, São Tomé de Paripe</t>
  </si>
  <si>
    <t>3307-1554-992091126</t>
  </si>
  <si>
    <t>Licinéia Morais Rego</t>
  </si>
  <si>
    <t>Escola Comunitária Pequeno Urso</t>
  </si>
  <si>
    <t>Escolinha Comunitária Pequeno Urso</t>
  </si>
  <si>
    <t>13.357.343/0001-50</t>
  </si>
  <si>
    <t>085/2021</t>
  </si>
  <si>
    <t>Rua Nossa Senhora da Paz, nº 23, Bairro da Paz, CEP: 41.515-060</t>
  </si>
  <si>
    <t>8152-1951 3368-2731</t>
  </si>
  <si>
    <t>Marlúcia Santos Almeida</t>
  </si>
  <si>
    <t>Clube de Mães de Dom Avelar</t>
  </si>
  <si>
    <t xml:space="preserve"> Educandário Creche Renovação</t>
  </si>
  <si>
    <t>16.303.000/0001-09</t>
  </si>
  <si>
    <t>086/2021</t>
  </si>
  <si>
    <t>Rua Raposo Tavares,100 -Cep 41.315-120-Fim de linha de D.Avelar</t>
  </si>
  <si>
    <t>3246-3829-992353274</t>
  </si>
  <si>
    <t>Maria Raimunda dos Santos</t>
  </si>
  <si>
    <t>Santa Casa de Misericórdia da Bahia</t>
  </si>
  <si>
    <t>Centro De Educação Infantil Cristo Redentor - Nossa Senhora da Misericórdia - Coração de Maria - Santo Antônio - São Francisco de Assis -  São Geraldo</t>
  </si>
  <si>
    <t>15.153.745/0001-68</t>
  </si>
  <si>
    <t>087/2021</t>
  </si>
  <si>
    <t>Avenida Joana Angélica , nº 79, Nazaré, CEP: 40.050-001</t>
  </si>
  <si>
    <t>2203-9650/ 9666 (Licia Ramal 9035)</t>
  </si>
  <si>
    <t>José Antônio Rodrigues Alves</t>
  </si>
  <si>
    <t>Associação Beneficente Creche Escola e Ensino de Arte e Cultura Aprendendo Aprender- ABEAC</t>
  </si>
  <si>
    <t xml:space="preserve"> Creche Escola Aprendendo Aprender e Escola Aprendendo Aprender</t>
  </si>
  <si>
    <t>30.140.168/0001-63</t>
  </si>
  <si>
    <t>088/2021</t>
  </si>
  <si>
    <t>Avenida Antônio Costa nº 41, Fazenda Grande do Retiro.</t>
  </si>
  <si>
    <t>98727-9308/3303-2361</t>
  </si>
  <si>
    <t>Elizangela Silva de Jesus Santana</t>
  </si>
  <si>
    <t>Associação Beneficente Educacional Comunidade Polêmica</t>
  </si>
  <si>
    <t xml:space="preserve"> Creche Escola Futura Geração</t>
  </si>
  <si>
    <t>03.840.587/0001-35</t>
  </si>
  <si>
    <t>089/2021</t>
  </si>
  <si>
    <t>Avenida Santiago de Compostela, nº 500, Parque Bela Vista</t>
  </si>
  <si>
    <t>99159-3957/98637-6436</t>
  </si>
  <si>
    <t>Antônio Augusto Ribeiro dos Anjos</t>
  </si>
  <si>
    <t>Associação Centro Educacional Kimel</t>
  </si>
  <si>
    <t>29.229.607/0001-20</t>
  </si>
  <si>
    <t>090/2021</t>
  </si>
  <si>
    <t>Rua Central nº 82 - Marechal Rondon</t>
  </si>
  <si>
    <t>3293-5322/98326-6113</t>
  </si>
  <si>
    <t>Irlene Santos Ribeiro</t>
  </si>
  <si>
    <t xml:space="preserve">Associação Comunitária da Boa Viagem </t>
  </si>
  <si>
    <t>Creche Escola Comunitária Lar Xila</t>
  </si>
  <si>
    <t>16.117.178/0001-57</t>
  </si>
  <si>
    <t>091/2021</t>
  </si>
  <si>
    <t>Setor A ,  Via Local G7, nº 14 Cajazeiras VIII, Núcleo A, caminho 17 - Bairro de Cajazeiras</t>
  </si>
  <si>
    <t>3253-1085/98885-5426/98885-4326/98735-5178 (Nilzete) 98872-8260</t>
  </si>
  <si>
    <t>Antônio Cesar Silva Santos (Nilzete)</t>
  </si>
  <si>
    <t xml:space="preserve">Associação Casa da Esperança Saramandaia </t>
  </si>
  <si>
    <t>Centro Educacional Casa da Esperança</t>
  </si>
  <si>
    <t>07.738.441/0001-34</t>
  </si>
  <si>
    <t>092/2021</t>
  </si>
  <si>
    <t>Rua da Horta, nº 179 - Saramandaia</t>
  </si>
  <si>
    <t>3460-9715 / 99239-7774 (Jorge)</t>
  </si>
  <si>
    <t>Jonathan de Jesus da Silva</t>
  </si>
  <si>
    <t xml:space="preserve">Associação de Pais e Mestres da Escola Comunitária Lírio do Vale </t>
  </si>
  <si>
    <t>Escola Comunitária Lírio do Vale</t>
  </si>
  <si>
    <t>02.400.894.0001-32</t>
  </si>
  <si>
    <t>093/2021</t>
  </si>
  <si>
    <t>Rua Madelena Pontes Mendes, nº  12 Rio Sena, Salvador - Ba</t>
  </si>
  <si>
    <t>98700-3481</t>
  </si>
  <si>
    <t>Edna dos Santos Farias</t>
  </si>
  <si>
    <t>Associação dos Moradores do Rio Nilo</t>
  </si>
  <si>
    <t>Escola Comunitária Rio Nilo</t>
  </si>
  <si>
    <t>16.301.087/0001-77</t>
  </si>
  <si>
    <t>094/2021</t>
  </si>
  <si>
    <t>Rua Rio Nilo nº 61, Rio Sena</t>
  </si>
  <si>
    <t>3401-4368/98859-6387 (Jailson)</t>
  </si>
  <si>
    <t>Jailson de Jesus Goes</t>
  </si>
  <si>
    <t xml:space="preserve">Associação e Creche Escola Comunitária Pró Marluce </t>
  </si>
  <si>
    <t>Creche Escola Pro Marluce</t>
  </si>
  <si>
    <t>28.537.790/0001-68</t>
  </si>
  <si>
    <t>095/2021</t>
  </si>
  <si>
    <t>Rua Primeiro de Maio, nº 40, Nova Brasilia de Itapuã</t>
  </si>
  <si>
    <t>98808-7041 - 3027-5579/98677-2883 Gilvan</t>
  </si>
  <si>
    <t>Marluce Borges da Cruz</t>
  </si>
  <si>
    <t>Associação Educacional Planeta Encantado</t>
  </si>
  <si>
    <t>29.638.226/0001-02</t>
  </si>
  <si>
    <t>096/2021</t>
  </si>
  <si>
    <t>Rua Vicente Celestino nº 11, 1º andar - Marechal Rondon - CEP 41.280-000</t>
  </si>
  <si>
    <t>98861-1184 Marcia/4141-4829/ 99255-7916 Liane</t>
  </si>
  <si>
    <t>Liane dos Santos Marinho Silva</t>
  </si>
  <si>
    <t>Associação Educandário Rosa de Saron</t>
  </si>
  <si>
    <t>29.638.504/0001-13</t>
  </si>
  <si>
    <t>097/2021</t>
  </si>
  <si>
    <t>Caminho 24 de Fazenda Grande IV, Setor 04, nº 06 Cajazeiras</t>
  </si>
  <si>
    <t>98851-5439/4141-2624</t>
  </si>
  <si>
    <t>Eliscleide Jesus Almeida</t>
  </si>
  <si>
    <t>Clube de Mães Abelhas Mestras de Cajazeiras XI</t>
  </si>
  <si>
    <t xml:space="preserve">Faculdade do Guri - Clube de Mães Abelhas Mestras </t>
  </si>
  <si>
    <t>16.117.103/0001-76</t>
  </si>
  <si>
    <t>098/2021</t>
  </si>
  <si>
    <t>Quadra D, caminho 29, nº 05 Cajazeiras XI</t>
  </si>
  <si>
    <t>98882-5007/98706-7392</t>
  </si>
  <si>
    <t>Vera Lucia Santos Ihlenfeldt</t>
  </si>
  <si>
    <t>Clube de Mães Carentes do Jardim Cruzeiro</t>
  </si>
  <si>
    <t>Escola Comunitária Clube de Mães Carentes Jardim Cruzeiro</t>
  </si>
  <si>
    <t>16.297.947/0001-46</t>
  </si>
  <si>
    <t>099/2021</t>
  </si>
  <si>
    <t>Rua do Amparo Qd. 16, Lote 09, nº 30 Jardim Cruzeiro, salvador- Bahia</t>
  </si>
  <si>
    <t>3013-5900/99950-7157/3313-1181/98834-5009</t>
  </si>
  <si>
    <t>Valdice Conceição dos Santos</t>
  </si>
  <si>
    <t>Creche Cantinho Encantado</t>
  </si>
  <si>
    <t>01.375.893/0001-12</t>
  </si>
  <si>
    <t>100/2021</t>
  </si>
  <si>
    <t>Fazenda Grande III, Quadra D, Caminho 62, Casa 03, Cajazeias</t>
  </si>
  <si>
    <t>99964-3573</t>
  </si>
  <si>
    <t>Rosilene Santos Silva</t>
  </si>
  <si>
    <t>Creche e Escola Comunitária Anjo Bom</t>
  </si>
  <si>
    <t>07.270.582/0001-75</t>
  </si>
  <si>
    <t>101/2021</t>
  </si>
  <si>
    <t>Ladeira do Cacau,. Nº 46, Parque Bela Vista. CEP 40.279.625</t>
  </si>
  <si>
    <t>98139-9295/99982-0205 Douglas/3452-4159/3481-1477/99909-0205 Ana Claudia</t>
  </si>
  <si>
    <t>Douglas do Nascimento Lopes</t>
  </si>
  <si>
    <t>Creche Escola Beneficente Comunitária Tia Deja</t>
  </si>
  <si>
    <t>11.448.813/0001-65</t>
  </si>
  <si>
    <t>102/2021</t>
  </si>
  <si>
    <t>Rua Paraiso do Santo Inácio, quadra 08, nº 25, Jardim Santo Inácio</t>
  </si>
  <si>
    <t>98257-9580</t>
  </si>
  <si>
    <t>Djanira Batista Cerqueira</t>
  </si>
  <si>
    <t xml:space="preserve">Creche Comunitária Eloar Ramaiane </t>
  </si>
  <si>
    <t>Creche Comunitária Eloar Ramaiane</t>
  </si>
  <si>
    <t>06.281.411/0001-89</t>
  </si>
  <si>
    <t>103/2021</t>
  </si>
  <si>
    <t>Rua Olhos D' Água, nº 124, Itapuã, CEP 41.620-240, Salvador - Ba</t>
  </si>
  <si>
    <t>98513-3878/98849-9918/2137-8158</t>
  </si>
  <si>
    <t>Romona Caliane Santos Marcelino</t>
  </si>
  <si>
    <t>Creche Escola Comunitária Fonte de Luz</t>
  </si>
  <si>
    <t>03.086.205/0001-20</t>
  </si>
  <si>
    <t>104/2021</t>
  </si>
  <si>
    <t>Rua Vitória nº 08 Parque São Cristovão</t>
  </si>
  <si>
    <t>98793-5156</t>
  </si>
  <si>
    <t>Maria Matildes de Jesus Barros</t>
  </si>
  <si>
    <t>Escola Creche Lar Feliz</t>
  </si>
  <si>
    <t>Escola comunitária Lar Feliz</t>
  </si>
  <si>
    <t>07.470.617/0001-10</t>
  </si>
  <si>
    <t>105/2021</t>
  </si>
  <si>
    <t>Rua Virgilina Rosa, nº 63 - Vila Canária</t>
  </si>
  <si>
    <t>98833-9027/3256-8455</t>
  </si>
  <si>
    <t>Elizete Gabriel de Santana</t>
  </si>
  <si>
    <t>Associação Beneficente Tia Meire</t>
  </si>
  <si>
    <t xml:space="preserve"> Creche Escola Tia Meire</t>
  </si>
  <si>
    <t>30.168.762/0001-62</t>
  </si>
  <si>
    <t>106/2021</t>
  </si>
  <si>
    <t>Rua Alagoas, nº 76 - Santa Cruz</t>
  </si>
  <si>
    <t>3345-4156/98325-6666</t>
  </si>
  <si>
    <t>Martilo Ribeiro da Silva</t>
  </si>
  <si>
    <t>Casa Pia e Colégio dos Órfãos de São Joaquim</t>
  </si>
  <si>
    <t>15.235.302/0001-16</t>
  </si>
  <si>
    <t>107/2021</t>
  </si>
  <si>
    <t>Av. Jequitaia, 375 - Água de Meninos, Salvador - BA, 40460-001</t>
  </si>
  <si>
    <t>987935356 -3313-3339/ 98103-3575 Marcelo Financeiro</t>
  </si>
  <si>
    <t>Maria Amélia de Castro Gonçalves Tourinho</t>
  </si>
  <si>
    <t>Centro de Integração Familiar - Ceifar</t>
  </si>
  <si>
    <t>Centro de Integração Familiar</t>
  </si>
  <si>
    <t>03.598.003/0001-67</t>
  </si>
  <si>
    <t>108/2021</t>
  </si>
  <si>
    <t>Rua Direta, 402-E, Tancredo Neves, CEP: 41.205-000</t>
  </si>
  <si>
    <t>3231-7702 /3405-9696 /99100-3811/98793-3742</t>
  </si>
  <si>
    <t>Maria Raquel Gomes</t>
  </si>
  <si>
    <t xml:space="preserve">Associação dos Moradores do Núcleo Habitacional Joanes Leste </t>
  </si>
  <si>
    <t>Centro de Educação Infantil Joanes Leste</t>
  </si>
  <si>
    <t>15.236.821/0001-07</t>
  </si>
  <si>
    <t>109/2021</t>
  </si>
  <si>
    <t>Conjunto Joanes Leste, Quadra 23, S/N, Lobato, CEP 40.470-370</t>
  </si>
  <si>
    <t>são Caetano</t>
  </si>
  <si>
    <t>3246-3604/98861-0950 (Robson) /98303-5624 (Marcelo)</t>
  </si>
  <si>
    <t>Vilmário Correia de Souza</t>
  </si>
  <si>
    <t>Instituto Adalberto Carvalho</t>
  </si>
  <si>
    <t>Escola Comunitária Adalberto Carvalho</t>
  </si>
  <si>
    <t>15.809.938/0001-24</t>
  </si>
  <si>
    <t>110/2021</t>
  </si>
  <si>
    <t>Caminho 13 Quadra B Setor 3 Fazenda Grande l Nº 01, Bairro Cajazeiras - CEP: 41339-172</t>
  </si>
  <si>
    <t>99973-3409 - Joseane/98865-1715</t>
  </si>
  <si>
    <t>Eliane Carvalho dos Santos</t>
  </si>
  <si>
    <t>Instituto Tia Célia</t>
  </si>
  <si>
    <t>32.331.257/0001-12</t>
  </si>
  <si>
    <t>111/2021</t>
  </si>
  <si>
    <t>Caminho 97 - fazenda Grande III, Setor C, Casa 7, Cajazeiras</t>
  </si>
  <si>
    <t>99713-1565</t>
  </si>
  <si>
    <t>Gilmara de Souza Pereira</t>
  </si>
  <si>
    <t>Associação Educacional Beneficente Semeando o Saber</t>
  </si>
  <si>
    <t>Creche Escola Semeando o Saber</t>
  </si>
  <si>
    <t>30.818.149/0001-43</t>
  </si>
  <si>
    <t>112/2021</t>
  </si>
  <si>
    <t>Rua Represa de Pirajá nº 90 - Pirajá</t>
  </si>
  <si>
    <t>3305-4356-98796-2757 (Cátia)</t>
  </si>
  <si>
    <t>Dinalva Rocha dos Santos</t>
  </si>
  <si>
    <t>Centro Educacional Comunitário Educar Para Libertar</t>
  </si>
  <si>
    <t>Escola Comunitária Educar Para Libertar</t>
  </si>
  <si>
    <t>11.048.986/0001-96</t>
  </si>
  <si>
    <t>113/2021</t>
  </si>
  <si>
    <t>Rua Dr. Caio Mario Pereira Filho nº 0144 - Massaranduba, CEP 40435-355</t>
  </si>
  <si>
    <t>3315-7098/98520-9172 (Telma)</t>
  </si>
  <si>
    <t>Telma Gonçalves Silva dos Santos</t>
  </si>
  <si>
    <t>Associação Creche Escola Comunitária MG</t>
  </si>
  <si>
    <t>Escola Creche Comunitária MG</t>
  </si>
  <si>
    <t>15.503.706/0001-43</t>
  </si>
  <si>
    <t>114/2021</t>
  </si>
  <si>
    <t>Estrada das Barreiras nº 1523, Barreiras, Salvador-Ba, CEP. 41.195-000</t>
  </si>
  <si>
    <t>98731-4508/ 98106-9000/ 98633-9450</t>
  </si>
  <si>
    <t>Maria das Graças Custódio da Silva</t>
  </si>
  <si>
    <t xml:space="preserve">Associação Criança Inocente </t>
  </si>
  <si>
    <t>Associação Criança Inocente</t>
  </si>
  <si>
    <t>14.238.523/0001-85</t>
  </si>
  <si>
    <t>115/2021</t>
  </si>
  <si>
    <t>Rua São Mateus, 134E - Mata Escura</t>
  </si>
  <si>
    <t>3405-9145/98607-4252</t>
  </si>
  <si>
    <t>Maria Isabel dos Santos Cabé</t>
  </si>
  <si>
    <t xml:space="preserve">Clube de Mães das Irmãs Unidas de Pirajá  </t>
  </si>
  <si>
    <t>Escola Comunitária Tia Cleó</t>
  </si>
  <si>
    <t>32.698.318/0001-84</t>
  </si>
  <si>
    <t>116/2021</t>
  </si>
  <si>
    <t>Rua Gersina de Brito 9999- Pirajá, CEP: 41.290-275</t>
  </si>
  <si>
    <t>98707-0260/3497-0104</t>
  </si>
  <si>
    <t>Maria Augusta Souza dos Santos</t>
  </si>
  <si>
    <r>
      <t>Clube de Mães  Creche e Escola Comunitária Renascer -</t>
    </r>
    <r>
      <rPr>
        <b/>
        <sz val="12"/>
        <color rgb="FFFF0000"/>
        <rFont val="Calibri"/>
        <family val="2"/>
        <scheme val="minor"/>
      </rPr>
      <t xml:space="preserve"> Valor proporcional a 9 meses e 14 dias </t>
    </r>
  </si>
  <si>
    <t>Escola Comunitária Renascer</t>
  </si>
  <si>
    <t>07.710.555/0001-76</t>
  </si>
  <si>
    <t>117/2021</t>
  </si>
  <si>
    <t>Rua Vereador Raimundo Urbano, nº 234, Mata Escura Calabetão, CEP 41.227-190</t>
  </si>
  <si>
    <t>98522-6771/98759-0637/99642-8010 (Jorge Marido) 98771-4274/ 99361-2204 Sandra Coordenadora</t>
  </si>
  <si>
    <t>Josiane Augusta Nery</t>
  </si>
  <si>
    <t>Associação e Centro de Educação Infantil Maria Dolores</t>
  </si>
  <si>
    <t>Associação e Centro de Educação Infantil Maria Dolores - Escola Maria Lina de Souza</t>
  </si>
  <si>
    <t>02.839.378/0001-09</t>
  </si>
  <si>
    <t>118/2021</t>
  </si>
  <si>
    <t>Rua Sete de Setembro, nº 35, Fazenda Grande do Retiro, CEP: 40.353-110</t>
  </si>
  <si>
    <t>3214-0902 - 98896-8120/99264-7441 Railidia</t>
  </si>
  <si>
    <t>Leonídia de Souza</t>
  </si>
  <si>
    <t xml:space="preserve">Clube de Mães da Jaqueira Capelinha de São Caetano </t>
  </si>
  <si>
    <t>Creche Tia Maria</t>
  </si>
  <si>
    <t>16.372.971/0001-00</t>
  </si>
  <si>
    <t>119/2021</t>
  </si>
  <si>
    <t>Tv São José, n°76, Pau da Lima, CEP 41.247-140</t>
  </si>
  <si>
    <t>Tel. 98244-1177</t>
  </si>
  <si>
    <t>Viviane Araujo da Silva</t>
  </si>
  <si>
    <t xml:space="preserve"> Clube de Mães do Calabetão</t>
  </si>
  <si>
    <t>Creche Escola Sonho Acalentado</t>
  </si>
  <si>
    <t>13.890.678/0001-39</t>
  </si>
  <si>
    <t>120/2021</t>
  </si>
  <si>
    <t>Praça da Luz, s/nº, Calabetão, CEP: 41.227-060</t>
  </si>
  <si>
    <t>3246-8340/98865-9882(Joelma)</t>
  </si>
  <si>
    <t>Joelma Alves Capinan</t>
  </si>
  <si>
    <t>Associação Cultural Comunitária do Arenoso</t>
  </si>
  <si>
    <t xml:space="preserve"> Escola Comunitária Ampliar o Conhecimento</t>
  </si>
  <si>
    <t>05.566.547/0001-72</t>
  </si>
  <si>
    <t>121/2021</t>
  </si>
  <si>
    <t>Rua Carlos Fraga, nº 09, Tancredo Neves, CEP: 41.211-060</t>
  </si>
  <si>
    <t>98524-4067/98725-5059 (Tacila-Coordenadora)98808-4846</t>
  </si>
  <si>
    <t>Maria Lúcia Santana</t>
  </si>
  <si>
    <t>Gatas e Gatos Teen</t>
  </si>
  <si>
    <t>07.813.276/0001-38</t>
  </si>
  <si>
    <t>122/2021</t>
  </si>
  <si>
    <t>21 A 22/04/2021</t>
  </si>
  <si>
    <t>Rua Futuro do Tororó, nº 13, bairro do Tororó. CEP 40050-090</t>
  </si>
  <si>
    <t>2137-4410/99203-2046</t>
  </si>
  <si>
    <t>Verônica Porto Fagundes</t>
  </si>
  <si>
    <t>Associação Raiz da Muralha D' Chaco</t>
  </si>
  <si>
    <t>26.776.713/0001-35</t>
  </si>
  <si>
    <t>123/2021</t>
  </si>
  <si>
    <t>Rua Dionisio Correia, 16 Sussuarana, CEP. 41.217-050</t>
  </si>
  <si>
    <t>3405-4963/99179-2122 Sheila</t>
  </si>
  <si>
    <t>Sheila Cristiane Simas Ramos</t>
  </si>
  <si>
    <t>Creche Escola Agua Claras</t>
  </si>
  <si>
    <t>01.054.905/0001-07</t>
  </si>
  <si>
    <t>124/2021</t>
  </si>
  <si>
    <t>Rua C, Cajazeiras II Remanescente, Setor 2, Casa, S/n - Águas Claras. CEP. 41.311-300</t>
  </si>
  <si>
    <t>98772-4521 (Amanda)/99240-9123 (amanda)/98886-9720 (Rosely mãe)/99310-8391/3309-3526</t>
  </si>
  <si>
    <t>Amanda Thais da Cruz Santana da Silva</t>
  </si>
  <si>
    <t xml:space="preserve">Escola Comunitária Primeiros Passos </t>
  </si>
  <si>
    <t>07.076.396/0001-08</t>
  </si>
  <si>
    <t>125/2021</t>
  </si>
  <si>
    <t>Travessa São José, nº 78 - Pau da Lima. CEP. 41235-490</t>
  </si>
  <si>
    <t>99165350/997108523/3409-1904</t>
  </si>
  <si>
    <t>Eliane Ferreira Santos</t>
  </si>
  <si>
    <t>Instituto Curuzu de Educação e Cultura</t>
  </si>
  <si>
    <t>16.110.595/0001-78</t>
  </si>
  <si>
    <t>126/2021</t>
  </si>
  <si>
    <t>Rua Lidio dos Santos, 180, casa - Fazenda Grande do Retiro, CEP. 40.355-010</t>
  </si>
  <si>
    <t>3237-1150/98358-6456</t>
  </si>
  <si>
    <t>Orlanildes Jesus França</t>
  </si>
  <si>
    <t>Centro de Educação Infantil Irmã Guilhermina</t>
  </si>
  <si>
    <t>14.713.911/0001-70</t>
  </si>
  <si>
    <t>127/2021</t>
  </si>
  <si>
    <t>Rua Jacob Carvalho n/s, Loteamento Nogueira. Qd. 22, Lot. 17, Águas Claras. CEP 41.310-320</t>
  </si>
  <si>
    <t>3395-8095</t>
  </si>
  <si>
    <t>Lucineia da silva Souza</t>
  </si>
  <si>
    <t>Creche Escola Comunitárial Cristo e a Vida</t>
  </si>
  <si>
    <t>06.161.977-0001/77</t>
  </si>
  <si>
    <t>128/2021</t>
  </si>
  <si>
    <t>Travessa São Luis nº 58, Pau da Lima. CEP 41.235.125</t>
  </si>
  <si>
    <t xml:space="preserve">3009-4651 / 3409-4651 /  98805-4306 </t>
  </si>
  <si>
    <t>Eunício Gomes Ferreira Lima</t>
  </si>
  <si>
    <r>
      <t>Associação Gatas e Gatos Teen -</t>
    </r>
    <r>
      <rPr>
        <b/>
        <sz val="12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Proporcional a 9 meses</t>
    </r>
  </si>
  <si>
    <r>
      <t xml:space="preserve">Associação Raiz da Muralha D' Chaco -  </t>
    </r>
    <r>
      <rPr>
        <b/>
        <u/>
        <sz val="12"/>
        <rFont val="Calibri"/>
        <family val="2"/>
        <scheme val="minor"/>
      </rPr>
      <t>Proporcional a 9 meses</t>
    </r>
  </si>
  <si>
    <r>
      <t xml:space="preserve">Clube de Mães dos Moradores de Águas Claras -  </t>
    </r>
    <r>
      <rPr>
        <b/>
        <u/>
        <sz val="12"/>
        <rFont val="Calibri"/>
        <family val="2"/>
        <scheme val="minor"/>
      </rPr>
      <t>Proporcional a 9 meses</t>
    </r>
  </si>
  <si>
    <r>
      <t>Escola Comunitária Primeiros Passos -</t>
    </r>
    <r>
      <rPr>
        <b/>
        <sz val="12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Proporcional a 9 meses</t>
    </r>
  </si>
  <si>
    <r>
      <t>Instituto de Cidadania, Educação e Cultura do Brasil -</t>
    </r>
    <r>
      <rPr>
        <b/>
        <u/>
        <sz val="12"/>
        <rFont val="Calibri"/>
        <family val="2"/>
        <scheme val="minor"/>
      </rPr>
      <t xml:space="preserve"> Proporcional a 9 meses</t>
    </r>
  </si>
  <si>
    <r>
      <t xml:space="preserve">Instituto das Irmãs Franciscanas da Imaculada - </t>
    </r>
    <r>
      <rPr>
        <b/>
        <u/>
        <sz val="12"/>
        <rFont val="Calibri"/>
        <family val="2"/>
        <scheme val="minor"/>
      </rPr>
      <t>Proporcional a 7 meses</t>
    </r>
  </si>
  <si>
    <r>
      <t xml:space="preserve">Igreja Pentecostal Cristo é a Vida - </t>
    </r>
    <r>
      <rPr>
        <b/>
        <u/>
        <sz val="12"/>
        <rFont val="Calibri"/>
        <family val="2"/>
        <scheme val="minor"/>
      </rPr>
      <t>Proporcional a 7 meses</t>
    </r>
  </si>
  <si>
    <r>
      <t xml:space="preserve">Associação das Irmãs Franciscanas Hospitaleiras da Imaculada Conceição - </t>
    </r>
    <r>
      <rPr>
        <b/>
        <sz val="12"/>
        <rFont val="Calibri"/>
        <family val="2"/>
      </rPr>
      <t>Valor Proporcional a 7 meses</t>
    </r>
  </si>
  <si>
    <t>CRECHES E ESCOLAS COMUNITÁRIAS COM PARCERIA COM A SECRETARIA MUNICIPAL DE EDUCAÇÃO 2021</t>
  </si>
  <si>
    <t>Secretaria Municipal da Educação</t>
  </si>
  <si>
    <t>Diretoria de Planejamento, Orçamento e Finanças</t>
  </si>
  <si>
    <t>Fundo Municipal de Educação.</t>
  </si>
  <si>
    <r>
      <t xml:space="preserve">Organização Social Educativa Infantil Pela Cidadania, Crescer Melhor da Boca Do Rio - </t>
    </r>
    <r>
      <rPr>
        <b/>
        <u/>
        <sz val="12"/>
        <rFont val="Calibri"/>
        <family val="2"/>
        <scheme val="minor"/>
      </rPr>
      <t>Valor proporcional a 10 meses</t>
    </r>
  </si>
  <si>
    <r>
      <t>Clube de Mães  Creche e Escola Comunitária Renascer -</t>
    </r>
    <r>
      <rPr>
        <b/>
        <sz val="12"/>
        <rFont val="Calibri"/>
        <family val="2"/>
        <scheme val="minor"/>
      </rPr>
      <t xml:space="preserve"> Valor proporcional a 9 meses e 14 dias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</si>
</sst>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3" fontId="1" fillId="2" borderId="1" xfId="1" applyNumberFormat="1" applyFont="1" applyFill="1" applyBorder="1" applyAlignment="1" applyProtection="1">
      <alignment horizontal="center" vertical="center" wrapText="1"/>
    </xf>
    <xf numFmtId="43" fontId="13" fillId="0" borderId="1" xfId="1" applyNumberFormat="1" applyFont="1" applyFill="1" applyBorder="1" applyAlignment="1" applyProtection="1">
      <alignment horizontal="center" vertical="center" wrapText="1"/>
    </xf>
    <xf numFmtId="43" fontId="13" fillId="2" borderId="1" xfId="1" applyNumberFormat="1" applyFont="1" applyFill="1" applyBorder="1" applyAlignment="1" applyProtection="1">
      <alignment horizontal="center" vertical="center" wrapText="1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6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</cellXfs>
  <cellStyles count="2">
    <cellStyle name="Normal" xfId="0" builtinId="0"/>
    <cellStyle name="Normal 4" xfId="1" xr:uid="{2016DF80-FFFD-40AE-AB50-335BC83E0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37"/>
  <sheetViews>
    <sheetView tabSelected="1" zoomScale="85" zoomScaleNormal="85" workbookViewId="0">
      <selection activeCell="F59" sqref="F59"/>
    </sheetView>
  </sheetViews>
  <sheetFormatPr defaultRowHeight="15" x14ac:dyDescent="0.25"/>
  <cols>
    <col min="1" max="1" width="5.42578125" customWidth="1"/>
    <col min="2" max="2" width="49.7109375" style="39" customWidth="1"/>
    <col min="3" max="3" width="37.7109375" customWidth="1"/>
    <col min="4" max="4" width="22" customWidth="1"/>
    <col min="5" max="5" width="13.140625" customWidth="1"/>
    <col min="6" max="7" width="13.85546875" customWidth="1"/>
    <col min="8" max="8" width="19.5703125" customWidth="1"/>
    <col min="9" max="9" width="29.5703125" customWidth="1"/>
    <col min="10" max="10" width="15.5703125" customWidth="1"/>
    <col min="11" max="11" width="25.85546875" customWidth="1"/>
    <col min="12" max="12" width="26" customWidth="1"/>
    <col min="13" max="13" width="15" customWidth="1"/>
    <col min="14" max="17" width="0" hidden="1" customWidth="1"/>
    <col min="18" max="18" width="19.42578125" customWidth="1"/>
  </cols>
  <sheetData>
    <row r="2" spans="1:18" ht="15.75" x14ac:dyDescent="0.25">
      <c r="B2" s="38" t="s">
        <v>891</v>
      </c>
    </row>
    <row r="3" spans="1:18" ht="15.75" x14ac:dyDescent="0.25">
      <c r="B3" s="38" t="s">
        <v>892</v>
      </c>
    </row>
    <row r="4" spans="1:18" ht="15.75" x14ac:dyDescent="0.25">
      <c r="B4" s="38" t="s">
        <v>893</v>
      </c>
    </row>
    <row r="6" spans="1:18" ht="27" customHeight="1" x14ac:dyDescent="0.3">
      <c r="A6" s="37" t="s">
        <v>890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.75" thickBot="1" x14ac:dyDescent="0.3"/>
    <row r="8" spans="1:18" ht="69" customHeight="1" thickBot="1" x14ac:dyDescent="0.3">
      <c r="A8" s="31" t="s">
        <v>0</v>
      </c>
      <c r="B8" s="40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1" t="s">
        <v>15</v>
      </c>
      <c r="Q8" s="31" t="s">
        <v>16</v>
      </c>
      <c r="R8" s="31" t="s">
        <v>17</v>
      </c>
    </row>
    <row r="9" spans="1:18" ht="55.5" customHeight="1" thickBot="1" x14ac:dyDescent="0.3">
      <c r="A9" s="1">
        <v>1</v>
      </c>
      <c r="B9" s="9" t="s">
        <v>18</v>
      </c>
      <c r="C9" s="2" t="s">
        <v>19</v>
      </c>
      <c r="D9" s="3" t="s">
        <v>20</v>
      </c>
      <c r="E9" s="3" t="s">
        <v>21</v>
      </c>
      <c r="F9" s="4">
        <v>44224</v>
      </c>
      <c r="G9" s="4">
        <v>44561</v>
      </c>
      <c r="H9" s="4" t="s">
        <v>22</v>
      </c>
      <c r="I9" s="5" t="s">
        <v>23</v>
      </c>
      <c r="J9" s="5" t="s">
        <v>24</v>
      </c>
      <c r="K9" s="5" t="s">
        <v>25</v>
      </c>
      <c r="L9" s="5" t="s">
        <v>26</v>
      </c>
      <c r="M9" s="7">
        <f>N9+O9+P9+Q9</f>
        <v>131</v>
      </c>
      <c r="N9" s="8">
        <v>0</v>
      </c>
      <c r="O9" s="8">
        <v>38</v>
      </c>
      <c r="P9" s="8">
        <v>0</v>
      </c>
      <c r="Q9" s="8">
        <v>93</v>
      </c>
      <c r="R9" s="34">
        <f>(N9*4131.15)+(O9*3004.47)+(P9*4882.27)+Q9*4131.15</f>
        <v>498366.80999999994</v>
      </c>
    </row>
    <row r="10" spans="1:18" ht="55.5" customHeight="1" thickBot="1" x14ac:dyDescent="0.3">
      <c r="A10" s="1">
        <v>2</v>
      </c>
      <c r="B10" s="9" t="s">
        <v>27</v>
      </c>
      <c r="C10" s="2" t="s">
        <v>28</v>
      </c>
      <c r="D10" s="3" t="s">
        <v>29</v>
      </c>
      <c r="E10" s="3" t="s">
        <v>30</v>
      </c>
      <c r="F10" s="4">
        <v>44225</v>
      </c>
      <c r="G10" s="4">
        <v>44561</v>
      </c>
      <c r="H10" s="4" t="s">
        <v>22</v>
      </c>
      <c r="I10" s="5" t="s">
        <v>31</v>
      </c>
      <c r="J10" s="6" t="s">
        <v>32</v>
      </c>
      <c r="K10" s="5" t="s">
        <v>33</v>
      </c>
      <c r="L10" s="5" t="s">
        <v>34</v>
      </c>
      <c r="M10" s="7">
        <f t="shared" ref="M10:M74" si="0">N10+O10+P10+Q10</f>
        <v>101</v>
      </c>
      <c r="N10" s="8">
        <v>25</v>
      </c>
      <c r="O10" s="8">
        <v>0</v>
      </c>
      <c r="P10" s="8">
        <v>76</v>
      </c>
      <c r="Q10" s="8">
        <v>0</v>
      </c>
      <c r="R10" s="34">
        <f>(N10*4131.15)+(O10*3004.47)+(P10*4882.27)+Q10*4131.15</f>
        <v>474331.27</v>
      </c>
    </row>
    <row r="11" spans="1:18" ht="55.5" customHeight="1" thickBot="1" x14ac:dyDescent="0.3">
      <c r="A11" s="1">
        <v>3</v>
      </c>
      <c r="B11" s="9" t="s">
        <v>35</v>
      </c>
      <c r="C11" s="2" t="s">
        <v>36</v>
      </c>
      <c r="D11" s="3" t="s">
        <v>37</v>
      </c>
      <c r="E11" s="3" t="s">
        <v>38</v>
      </c>
      <c r="F11" s="4">
        <v>44218</v>
      </c>
      <c r="G11" s="4">
        <v>44561</v>
      </c>
      <c r="H11" s="4" t="s">
        <v>22</v>
      </c>
      <c r="I11" s="5" t="s">
        <v>39</v>
      </c>
      <c r="J11" s="5" t="s">
        <v>40</v>
      </c>
      <c r="K11" s="5" t="s">
        <v>41</v>
      </c>
      <c r="L11" s="5" t="s">
        <v>42</v>
      </c>
      <c r="M11" s="7">
        <f t="shared" si="0"/>
        <v>177</v>
      </c>
      <c r="N11" s="8">
        <v>34</v>
      </c>
      <c r="O11" s="8">
        <v>48</v>
      </c>
      <c r="P11" s="8">
        <v>0</v>
      </c>
      <c r="Q11" s="8">
        <v>95</v>
      </c>
      <c r="R11" s="34">
        <f t="shared" ref="R11:R74" si="1">(N11*4131.15)+(O11*3004.47)+(P11*4882.27)+Q11*4131.15</f>
        <v>677132.90999999992</v>
      </c>
    </row>
    <row r="12" spans="1:18" ht="55.5" customHeight="1" thickBot="1" x14ac:dyDescent="0.3">
      <c r="A12" s="1">
        <v>4</v>
      </c>
      <c r="B12" s="9" t="s">
        <v>43</v>
      </c>
      <c r="C12" s="2" t="s">
        <v>44</v>
      </c>
      <c r="D12" s="3" t="s">
        <v>45</v>
      </c>
      <c r="E12" s="3" t="s">
        <v>46</v>
      </c>
      <c r="F12" s="4">
        <v>44224</v>
      </c>
      <c r="G12" s="4">
        <v>44561</v>
      </c>
      <c r="H12" s="4" t="s">
        <v>22</v>
      </c>
      <c r="I12" s="5" t="s">
        <v>39</v>
      </c>
      <c r="J12" s="5" t="s">
        <v>47</v>
      </c>
      <c r="K12" s="5" t="s">
        <v>48</v>
      </c>
      <c r="L12" s="5" t="s">
        <v>49</v>
      </c>
      <c r="M12" s="7">
        <f t="shared" si="0"/>
        <v>90</v>
      </c>
      <c r="N12" s="8">
        <v>66</v>
      </c>
      <c r="O12" s="8">
        <v>0</v>
      </c>
      <c r="P12" s="8">
        <v>24</v>
      </c>
      <c r="Q12" s="8">
        <v>0</v>
      </c>
      <c r="R12" s="34">
        <f t="shared" si="1"/>
        <v>389830.38</v>
      </c>
    </row>
    <row r="13" spans="1:18" ht="55.5" customHeight="1" thickBot="1" x14ac:dyDescent="0.3">
      <c r="A13" s="1">
        <v>5</v>
      </c>
      <c r="B13" s="9" t="s">
        <v>50</v>
      </c>
      <c r="C13" s="2" t="s">
        <v>51</v>
      </c>
      <c r="D13" s="3" t="s">
        <v>52</v>
      </c>
      <c r="E13" s="3" t="s">
        <v>53</v>
      </c>
      <c r="F13" s="4">
        <v>44221</v>
      </c>
      <c r="G13" s="4">
        <v>44561</v>
      </c>
      <c r="H13" s="4" t="s">
        <v>22</v>
      </c>
      <c r="I13" s="5" t="s">
        <v>54</v>
      </c>
      <c r="J13" s="5" t="s">
        <v>55</v>
      </c>
      <c r="K13" s="5" t="s">
        <v>56</v>
      </c>
      <c r="L13" s="5" t="s">
        <v>57</v>
      </c>
      <c r="M13" s="7">
        <f t="shared" si="0"/>
        <v>171</v>
      </c>
      <c r="N13" s="8">
        <v>75</v>
      </c>
      <c r="O13" s="8">
        <v>0</v>
      </c>
      <c r="P13" s="8">
        <v>96</v>
      </c>
      <c r="Q13" s="8">
        <v>0</v>
      </c>
      <c r="R13" s="34">
        <f>(N13*4131.15)+(O13*3004.47)+(P13*4882.27)+Q13*4131.15</f>
        <v>778534.17</v>
      </c>
    </row>
    <row r="14" spans="1:18" ht="55.5" customHeight="1" thickBot="1" x14ac:dyDescent="0.3">
      <c r="A14" s="1">
        <v>6</v>
      </c>
      <c r="B14" s="41" t="s">
        <v>58</v>
      </c>
      <c r="C14" s="10" t="s">
        <v>59</v>
      </c>
      <c r="D14" s="3" t="s">
        <v>60</v>
      </c>
      <c r="E14" s="3" t="s">
        <v>61</v>
      </c>
      <c r="F14" s="4">
        <v>44225</v>
      </c>
      <c r="G14" s="4">
        <v>44561</v>
      </c>
      <c r="H14" s="4" t="s">
        <v>22</v>
      </c>
      <c r="I14" s="5" t="s">
        <v>62</v>
      </c>
      <c r="J14" s="5" t="s">
        <v>55</v>
      </c>
      <c r="K14" s="5" t="s">
        <v>63</v>
      </c>
      <c r="L14" s="5" t="s">
        <v>64</v>
      </c>
      <c r="M14" s="7">
        <f t="shared" si="0"/>
        <v>56</v>
      </c>
      <c r="N14" s="11">
        <v>36</v>
      </c>
      <c r="O14" s="11">
        <v>0</v>
      </c>
      <c r="P14" s="11">
        <v>20</v>
      </c>
      <c r="Q14" s="11">
        <v>0</v>
      </c>
      <c r="R14" s="34">
        <f t="shared" si="1"/>
        <v>246366.8</v>
      </c>
    </row>
    <row r="15" spans="1:18" ht="55.5" customHeight="1" thickBot="1" x14ac:dyDescent="0.3">
      <c r="A15" s="1">
        <v>7</v>
      </c>
      <c r="B15" s="9" t="s">
        <v>65</v>
      </c>
      <c r="C15" s="2" t="s">
        <v>65</v>
      </c>
      <c r="D15" s="3" t="s">
        <v>66</v>
      </c>
      <c r="E15" s="3" t="s">
        <v>67</v>
      </c>
      <c r="F15" s="4">
        <v>44225</v>
      </c>
      <c r="G15" s="4">
        <v>44561</v>
      </c>
      <c r="H15" s="4" t="s">
        <v>22</v>
      </c>
      <c r="I15" s="5" t="s">
        <v>68</v>
      </c>
      <c r="J15" s="5" t="s">
        <v>24</v>
      </c>
      <c r="K15" s="5" t="s">
        <v>69</v>
      </c>
      <c r="L15" s="5" t="s">
        <v>70</v>
      </c>
      <c r="M15" s="7">
        <f t="shared" si="0"/>
        <v>129</v>
      </c>
      <c r="N15" s="8">
        <v>72</v>
      </c>
      <c r="O15" s="8">
        <v>0</v>
      </c>
      <c r="P15" s="8">
        <v>57</v>
      </c>
      <c r="Q15" s="8">
        <v>0</v>
      </c>
      <c r="R15" s="34">
        <f t="shared" si="1"/>
        <v>575732.18999999994</v>
      </c>
    </row>
    <row r="16" spans="1:18" ht="55.5" customHeight="1" thickBot="1" x14ac:dyDescent="0.3">
      <c r="A16" s="1">
        <v>8</v>
      </c>
      <c r="B16" s="9" t="s">
        <v>71</v>
      </c>
      <c r="C16" s="9" t="s">
        <v>72</v>
      </c>
      <c r="D16" s="3" t="s">
        <v>73</v>
      </c>
      <c r="E16" s="3" t="s">
        <v>74</v>
      </c>
      <c r="F16" s="4">
        <v>44224</v>
      </c>
      <c r="G16" s="4">
        <v>44561</v>
      </c>
      <c r="H16" s="4" t="s">
        <v>22</v>
      </c>
      <c r="I16" s="5" t="s">
        <v>75</v>
      </c>
      <c r="J16" s="5" t="s">
        <v>76</v>
      </c>
      <c r="K16" s="5" t="s">
        <v>77</v>
      </c>
      <c r="L16" s="5" t="s">
        <v>78</v>
      </c>
      <c r="M16" s="7">
        <f t="shared" si="0"/>
        <v>112</v>
      </c>
      <c r="N16" s="8">
        <v>74</v>
      </c>
      <c r="O16" s="8">
        <v>0</v>
      </c>
      <c r="P16" s="8">
        <v>38</v>
      </c>
      <c r="Q16" s="8">
        <v>0</v>
      </c>
      <c r="R16" s="34">
        <f>(N16*4131.15)+(O16*3004.47)+(P16*4882.27)+Q16*4131.15</f>
        <v>491231.36</v>
      </c>
    </row>
    <row r="17" spans="1:18" ht="55.5" customHeight="1" thickBot="1" x14ac:dyDescent="0.3">
      <c r="A17" s="1">
        <v>9</v>
      </c>
      <c r="B17" s="9" t="s">
        <v>79</v>
      </c>
      <c r="C17" s="2" t="s">
        <v>80</v>
      </c>
      <c r="D17" s="3" t="s">
        <v>81</v>
      </c>
      <c r="E17" s="3" t="s">
        <v>82</v>
      </c>
      <c r="F17" s="4">
        <v>44225</v>
      </c>
      <c r="G17" s="4">
        <v>44561</v>
      </c>
      <c r="H17" s="4" t="s">
        <v>22</v>
      </c>
      <c r="I17" s="5" t="s">
        <v>83</v>
      </c>
      <c r="J17" s="5" t="s">
        <v>84</v>
      </c>
      <c r="K17" s="5" t="s">
        <v>85</v>
      </c>
      <c r="L17" s="5" t="s">
        <v>86</v>
      </c>
      <c r="M17" s="7">
        <f t="shared" si="0"/>
        <v>220</v>
      </c>
      <c r="N17" s="8">
        <v>163</v>
      </c>
      <c r="O17" s="8">
        <v>0</v>
      </c>
      <c r="P17" s="8">
        <v>56</v>
      </c>
      <c r="Q17" s="8">
        <v>1</v>
      </c>
      <c r="R17" s="34">
        <f t="shared" si="1"/>
        <v>950915.72</v>
      </c>
    </row>
    <row r="18" spans="1:18" ht="55.5" customHeight="1" thickBot="1" x14ac:dyDescent="0.3">
      <c r="A18" s="1">
        <v>10</v>
      </c>
      <c r="B18" s="9" t="s">
        <v>87</v>
      </c>
      <c r="C18" s="2" t="s">
        <v>88</v>
      </c>
      <c r="D18" s="3" t="s">
        <v>89</v>
      </c>
      <c r="E18" s="3" t="s">
        <v>90</v>
      </c>
      <c r="F18" s="4">
        <v>44223</v>
      </c>
      <c r="G18" s="4">
        <v>44561</v>
      </c>
      <c r="H18" s="4" t="s">
        <v>22</v>
      </c>
      <c r="I18" s="3" t="s">
        <v>91</v>
      </c>
      <c r="J18" s="3" t="s">
        <v>47</v>
      </c>
      <c r="K18" s="3" t="s">
        <v>92</v>
      </c>
      <c r="L18" s="3" t="s">
        <v>93</v>
      </c>
      <c r="M18" s="13">
        <f t="shared" si="0"/>
        <v>73</v>
      </c>
      <c r="N18" s="14">
        <v>53</v>
      </c>
      <c r="O18" s="14">
        <v>0</v>
      </c>
      <c r="P18" s="14">
        <v>20</v>
      </c>
      <c r="Q18" s="14">
        <v>0</v>
      </c>
      <c r="R18" s="34">
        <f t="shared" si="1"/>
        <v>316596.34999999998</v>
      </c>
    </row>
    <row r="19" spans="1:18" ht="55.5" customHeight="1" thickBot="1" x14ac:dyDescent="0.3">
      <c r="A19" s="1">
        <v>11</v>
      </c>
      <c r="B19" s="9" t="s">
        <v>94</v>
      </c>
      <c r="C19" s="2" t="s">
        <v>94</v>
      </c>
      <c r="D19" s="3" t="s">
        <v>95</v>
      </c>
      <c r="E19" s="3" t="s">
        <v>96</v>
      </c>
      <c r="F19" s="4">
        <v>44225</v>
      </c>
      <c r="G19" s="4">
        <v>44561</v>
      </c>
      <c r="H19" s="4" t="s">
        <v>22</v>
      </c>
      <c r="I19" s="5" t="s">
        <v>97</v>
      </c>
      <c r="J19" s="5" t="s">
        <v>98</v>
      </c>
      <c r="K19" s="5" t="s">
        <v>99</v>
      </c>
      <c r="L19" s="5" t="s">
        <v>100</v>
      </c>
      <c r="M19" s="7">
        <f t="shared" si="0"/>
        <v>111</v>
      </c>
      <c r="N19" s="8">
        <v>111</v>
      </c>
      <c r="O19" s="8">
        <v>0</v>
      </c>
      <c r="P19" s="8">
        <v>0</v>
      </c>
      <c r="Q19" s="8">
        <v>0</v>
      </c>
      <c r="R19" s="34">
        <f t="shared" si="1"/>
        <v>458557.64999999997</v>
      </c>
    </row>
    <row r="20" spans="1:18" ht="55.5" customHeight="1" thickBot="1" x14ac:dyDescent="0.3">
      <c r="A20" s="1">
        <v>12</v>
      </c>
      <c r="B20" s="9" t="s">
        <v>101</v>
      </c>
      <c r="C20" s="2" t="s">
        <v>101</v>
      </c>
      <c r="D20" s="3" t="s">
        <v>102</v>
      </c>
      <c r="E20" s="3" t="s">
        <v>103</v>
      </c>
      <c r="F20" s="4">
        <v>44225</v>
      </c>
      <c r="G20" s="4">
        <v>44561</v>
      </c>
      <c r="H20" s="4" t="s">
        <v>22</v>
      </c>
      <c r="I20" s="3" t="s">
        <v>104</v>
      </c>
      <c r="J20" s="3" t="s">
        <v>98</v>
      </c>
      <c r="K20" s="3" t="s">
        <v>105</v>
      </c>
      <c r="L20" s="3" t="s">
        <v>106</v>
      </c>
      <c r="M20" s="13">
        <f t="shared" si="0"/>
        <v>81</v>
      </c>
      <c r="N20" s="14">
        <v>53</v>
      </c>
      <c r="O20" s="14">
        <v>0</v>
      </c>
      <c r="P20" s="14">
        <v>28</v>
      </c>
      <c r="Q20" s="14">
        <v>0</v>
      </c>
      <c r="R20" s="34">
        <f t="shared" si="1"/>
        <v>355654.51</v>
      </c>
    </row>
    <row r="21" spans="1:18" ht="55.5" customHeight="1" thickBot="1" x14ac:dyDescent="0.3">
      <c r="A21" s="1">
        <v>13</v>
      </c>
      <c r="B21" s="9" t="s">
        <v>107</v>
      </c>
      <c r="C21" s="2" t="s">
        <v>108</v>
      </c>
      <c r="D21" s="3" t="s">
        <v>109</v>
      </c>
      <c r="E21" s="3" t="s">
        <v>110</v>
      </c>
      <c r="F21" s="4">
        <v>44224</v>
      </c>
      <c r="G21" s="4">
        <v>44561</v>
      </c>
      <c r="H21" s="4" t="s">
        <v>22</v>
      </c>
      <c r="I21" s="3" t="s">
        <v>111</v>
      </c>
      <c r="J21" s="3" t="s">
        <v>32</v>
      </c>
      <c r="K21" s="3" t="s">
        <v>112</v>
      </c>
      <c r="L21" s="3" t="s">
        <v>113</v>
      </c>
      <c r="M21" s="13">
        <f t="shared" si="0"/>
        <v>116</v>
      </c>
      <c r="N21" s="14">
        <v>59</v>
      </c>
      <c r="O21" s="14">
        <v>0</v>
      </c>
      <c r="P21" s="14">
        <v>57</v>
      </c>
      <c r="Q21" s="14">
        <v>0</v>
      </c>
      <c r="R21" s="34">
        <f t="shared" si="1"/>
        <v>522027.24</v>
      </c>
    </row>
    <row r="22" spans="1:18" ht="55.5" customHeight="1" thickBot="1" x14ac:dyDescent="0.3">
      <c r="A22" s="1">
        <v>14</v>
      </c>
      <c r="B22" s="9" t="s">
        <v>114</v>
      </c>
      <c r="C22" s="2" t="s">
        <v>115</v>
      </c>
      <c r="D22" s="15" t="s">
        <v>116</v>
      </c>
      <c r="E22" s="3" t="s">
        <v>117</v>
      </c>
      <c r="F22" s="4">
        <v>44224</v>
      </c>
      <c r="G22" s="4">
        <v>44561</v>
      </c>
      <c r="H22" s="4" t="s">
        <v>22</v>
      </c>
      <c r="I22" s="3" t="s">
        <v>118</v>
      </c>
      <c r="J22" s="3" t="s">
        <v>119</v>
      </c>
      <c r="K22" s="3" t="s">
        <v>120</v>
      </c>
      <c r="L22" s="15" t="s">
        <v>121</v>
      </c>
      <c r="M22" s="13">
        <f t="shared" si="0"/>
        <v>68</v>
      </c>
      <c r="N22" s="14">
        <v>31</v>
      </c>
      <c r="O22" s="14">
        <v>0</v>
      </c>
      <c r="P22" s="14">
        <v>37</v>
      </c>
      <c r="Q22" s="14">
        <v>0</v>
      </c>
      <c r="R22" s="34">
        <f t="shared" si="1"/>
        <v>308709.64</v>
      </c>
    </row>
    <row r="23" spans="1:18" ht="55.5" customHeight="1" thickBot="1" x14ac:dyDescent="0.3">
      <c r="A23" s="1">
        <v>15</v>
      </c>
      <c r="B23" s="9" t="s">
        <v>122</v>
      </c>
      <c r="C23" s="2" t="s">
        <v>123</v>
      </c>
      <c r="D23" s="3" t="s">
        <v>124</v>
      </c>
      <c r="E23" s="3" t="s">
        <v>125</v>
      </c>
      <c r="F23" s="4">
        <v>44224</v>
      </c>
      <c r="G23" s="4">
        <v>44561</v>
      </c>
      <c r="H23" s="4" t="s">
        <v>22</v>
      </c>
      <c r="I23" s="3" t="s">
        <v>126</v>
      </c>
      <c r="J23" s="3" t="s">
        <v>119</v>
      </c>
      <c r="K23" s="3" t="s">
        <v>127</v>
      </c>
      <c r="L23" s="3" t="s">
        <v>128</v>
      </c>
      <c r="M23" s="13">
        <f t="shared" si="0"/>
        <v>38</v>
      </c>
      <c r="N23" s="14">
        <v>21</v>
      </c>
      <c r="O23" s="14">
        <v>0</v>
      </c>
      <c r="P23" s="14">
        <v>17</v>
      </c>
      <c r="Q23" s="14">
        <v>0</v>
      </c>
      <c r="R23" s="34">
        <f t="shared" si="1"/>
        <v>169752.74</v>
      </c>
    </row>
    <row r="24" spans="1:18" ht="55.5" customHeight="1" thickBot="1" x14ac:dyDescent="0.3">
      <c r="A24" s="1">
        <v>16</v>
      </c>
      <c r="B24" s="9" t="s">
        <v>129</v>
      </c>
      <c r="C24" s="2" t="s">
        <v>130</v>
      </c>
      <c r="D24" s="15" t="s">
        <v>131</v>
      </c>
      <c r="E24" s="3" t="s">
        <v>132</v>
      </c>
      <c r="F24" s="4">
        <v>44224</v>
      </c>
      <c r="G24" s="4">
        <v>44561</v>
      </c>
      <c r="H24" s="4" t="s">
        <v>22</v>
      </c>
      <c r="I24" s="3" t="s">
        <v>133</v>
      </c>
      <c r="J24" s="3" t="s">
        <v>47</v>
      </c>
      <c r="K24" s="3" t="s">
        <v>134</v>
      </c>
      <c r="L24" s="15" t="s">
        <v>135</v>
      </c>
      <c r="M24" s="13">
        <f t="shared" si="0"/>
        <v>117</v>
      </c>
      <c r="N24" s="14">
        <v>117</v>
      </c>
      <c r="O24" s="14">
        <v>0</v>
      </c>
      <c r="P24" s="14">
        <v>0</v>
      </c>
      <c r="Q24" s="14">
        <v>0</v>
      </c>
      <c r="R24" s="34">
        <f t="shared" si="1"/>
        <v>483344.54999999993</v>
      </c>
    </row>
    <row r="25" spans="1:18" ht="55.5" customHeight="1" thickBot="1" x14ac:dyDescent="0.3">
      <c r="A25" s="1">
        <v>17</v>
      </c>
      <c r="B25" s="9" t="s">
        <v>136</v>
      </c>
      <c r="C25" s="2" t="s">
        <v>137</v>
      </c>
      <c r="D25" s="3" t="s">
        <v>138</v>
      </c>
      <c r="E25" s="3" t="s">
        <v>139</v>
      </c>
      <c r="F25" s="4">
        <v>44225</v>
      </c>
      <c r="G25" s="4">
        <v>44561</v>
      </c>
      <c r="H25" s="4" t="s">
        <v>22</v>
      </c>
      <c r="I25" s="3" t="s">
        <v>140</v>
      </c>
      <c r="J25" s="3" t="s">
        <v>98</v>
      </c>
      <c r="K25" s="3" t="s">
        <v>141</v>
      </c>
      <c r="L25" s="3" t="s">
        <v>142</v>
      </c>
      <c r="M25" s="13">
        <f t="shared" si="0"/>
        <v>72</v>
      </c>
      <c r="N25" s="14">
        <v>40</v>
      </c>
      <c r="O25" s="14">
        <v>0</v>
      </c>
      <c r="P25" s="14">
        <v>32</v>
      </c>
      <c r="Q25" s="14">
        <v>0</v>
      </c>
      <c r="R25" s="34">
        <f t="shared" si="1"/>
        <v>321478.64</v>
      </c>
    </row>
    <row r="26" spans="1:18" ht="55.5" customHeight="1" thickBot="1" x14ac:dyDescent="0.3">
      <c r="A26" s="1">
        <v>18</v>
      </c>
      <c r="B26" s="9" t="s">
        <v>143</v>
      </c>
      <c r="C26" s="9" t="s">
        <v>144</v>
      </c>
      <c r="D26" s="15" t="s">
        <v>145</v>
      </c>
      <c r="E26" s="3" t="s">
        <v>146</v>
      </c>
      <c r="F26" s="4">
        <v>44225</v>
      </c>
      <c r="G26" s="4">
        <v>44561</v>
      </c>
      <c r="H26" s="4" t="s">
        <v>22</v>
      </c>
      <c r="I26" s="12" t="s">
        <v>147</v>
      </c>
      <c r="J26" s="12" t="s">
        <v>148</v>
      </c>
      <c r="K26" s="15" t="s">
        <v>149</v>
      </c>
      <c r="L26" s="15" t="s">
        <v>150</v>
      </c>
      <c r="M26" s="13">
        <f t="shared" si="0"/>
        <v>86</v>
      </c>
      <c r="N26" s="14">
        <v>50</v>
      </c>
      <c r="O26" s="14">
        <v>0</v>
      </c>
      <c r="P26" s="14">
        <v>0</v>
      </c>
      <c r="Q26" s="14">
        <v>36</v>
      </c>
      <c r="R26" s="34">
        <f t="shared" si="1"/>
        <v>355278.89999999997</v>
      </c>
    </row>
    <row r="27" spans="1:18" ht="55.5" customHeight="1" thickBot="1" x14ac:dyDescent="0.3">
      <c r="A27" s="1">
        <v>19</v>
      </c>
      <c r="B27" s="9" t="s">
        <v>151</v>
      </c>
      <c r="C27" s="2" t="s">
        <v>152</v>
      </c>
      <c r="D27" s="3" t="s">
        <v>153</v>
      </c>
      <c r="E27" s="3" t="s">
        <v>154</v>
      </c>
      <c r="F27" s="4">
        <v>44225</v>
      </c>
      <c r="G27" s="4">
        <v>44561</v>
      </c>
      <c r="H27" s="4" t="s">
        <v>22</v>
      </c>
      <c r="I27" s="3" t="s">
        <v>155</v>
      </c>
      <c r="J27" s="3" t="s">
        <v>84</v>
      </c>
      <c r="K27" s="3" t="s">
        <v>156</v>
      </c>
      <c r="L27" s="16" t="s">
        <v>157</v>
      </c>
      <c r="M27" s="13">
        <f t="shared" si="0"/>
        <v>165</v>
      </c>
      <c r="N27" s="14">
        <v>165</v>
      </c>
      <c r="O27" s="14">
        <v>0</v>
      </c>
      <c r="P27" s="14">
        <v>0</v>
      </c>
      <c r="Q27" s="14">
        <v>0</v>
      </c>
      <c r="R27" s="34">
        <f t="shared" si="1"/>
        <v>681639.74999999988</v>
      </c>
    </row>
    <row r="28" spans="1:18" ht="55.5" customHeight="1" thickBot="1" x14ac:dyDescent="0.3">
      <c r="A28" s="1">
        <v>20</v>
      </c>
      <c r="B28" s="41" t="s">
        <v>158</v>
      </c>
      <c r="C28" s="10" t="s">
        <v>158</v>
      </c>
      <c r="D28" s="3" t="s">
        <v>159</v>
      </c>
      <c r="E28" s="3" t="s">
        <v>160</v>
      </c>
      <c r="F28" s="4">
        <v>44225</v>
      </c>
      <c r="G28" s="4">
        <v>44561</v>
      </c>
      <c r="H28" s="4" t="s">
        <v>22</v>
      </c>
      <c r="I28" s="5" t="s">
        <v>161</v>
      </c>
      <c r="J28" s="5" t="s">
        <v>98</v>
      </c>
      <c r="K28" s="5" t="s">
        <v>162</v>
      </c>
      <c r="L28" s="5" t="s">
        <v>163</v>
      </c>
      <c r="M28" s="7">
        <f t="shared" si="0"/>
        <v>101</v>
      </c>
      <c r="N28" s="8">
        <v>76</v>
      </c>
      <c r="O28" s="8">
        <v>0</v>
      </c>
      <c r="P28" s="8">
        <v>25</v>
      </c>
      <c r="Q28" s="8">
        <v>0</v>
      </c>
      <c r="R28" s="34">
        <f t="shared" si="1"/>
        <v>436024.14999999997</v>
      </c>
    </row>
    <row r="29" spans="1:18" ht="55.5" customHeight="1" thickBot="1" x14ac:dyDescent="0.3">
      <c r="A29" s="1">
        <v>21</v>
      </c>
      <c r="B29" s="9" t="s">
        <v>164</v>
      </c>
      <c r="C29" s="2" t="s">
        <v>165</v>
      </c>
      <c r="D29" s="3" t="s">
        <v>166</v>
      </c>
      <c r="E29" s="3" t="s">
        <v>167</v>
      </c>
      <c r="F29" s="4">
        <v>44225</v>
      </c>
      <c r="G29" s="4">
        <v>44561</v>
      </c>
      <c r="H29" s="4" t="s">
        <v>22</v>
      </c>
      <c r="I29" s="5" t="s">
        <v>168</v>
      </c>
      <c r="J29" s="5" t="s">
        <v>47</v>
      </c>
      <c r="K29" s="5" t="s">
        <v>169</v>
      </c>
      <c r="L29" s="5" t="s">
        <v>170</v>
      </c>
      <c r="M29" s="7">
        <f t="shared" si="0"/>
        <v>42</v>
      </c>
      <c r="N29" s="8">
        <v>35</v>
      </c>
      <c r="O29" s="8">
        <v>0</v>
      </c>
      <c r="P29" s="8">
        <v>7</v>
      </c>
      <c r="Q29" s="8">
        <v>0</v>
      </c>
      <c r="R29" s="34">
        <f t="shared" si="1"/>
        <v>178766.14</v>
      </c>
    </row>
    <row r="30" spans="1:18" ht="55.5" customHeight="1" thickBot="1" x14ac:dyDescent="0.3">
      <c r="A30" s="1">
        <v>22</v>
      </c>
      <c r="B30" s="9" t="s">
        <v>171</v>
      </c>
      <c r="C30" s="2" t="s">
        <v>172</v>
      </c>
      <c r="D30" s="3" t="s">
        <v>173</v>
      </c>
      <c r="E30" s="3" t="s">
        <v>174</v>
      </c>
      <c r="F30" s="4">
        <v>44225</v>
      </c>
      <c r="G30" s="4">
        <v>44561</v>
      </c>
      <c r="H30" s="4" t="s">
        <v>22</v>
      </c>
      <c r="I30" s="5" t="s">
        <v>175</v>
      </c>
      <c r="J30" s="5" t="s">
        <v>148</v>
      </c>
      <c r="K30" s="5" t="s">
        <v>176</v>
      </c>
      <c r="L30" s="5" t="s">
        <v>177</v>
      </c>
      <c r="M30" s="7">
        <f t="shared" si="0"/>
        <v>124</v>
      </c>
      <c r="N30" s="8">
        <v>26</v>
      </c>
      <c r="O30" s="8">
        <v>40</v>
      </c>
      <c r="P30" s="8">
        <v>30</v>
      </c>
      <c r="Q30" s="8">
        <v>28</v>
      </c>
      <c r="R30" s="34">
        <f t="shared" si="1"/>
        <v>489729</v>
      </c>
    </row>
    <row r="31" spans="1:18" ht="55.5" customHeight="1" thickBot="1" x14ac:dyDescent="0.3">
      <c r="A31" s="1">
        <v>23</v>
      </c>
      <c r="B31" s="9" t="s">
        <v>178</v>
      </c>
      <c r="C31" s="2" t="s">
        <v>179</v>
      </c>
      <c r="D31" s="3" t="s">
        <v>180</v>
      </c>
      <c r="E31" s="3" t="s">
        <v>181</v>
      </c>
      <c r="F31" s="4">
        <v>44225</v>
      </c>
      <c r="G31" s="4">
        <v>44561</v>
      </c>
      <c r="H31" s="4" t="s">
        <v>22</v>
      </c>
      <c r="I31" s="5" t="s">
        <v>182</v>
      </c>
      <c r="J31" s="5" t="s">
        <v>119</v>
      </c>
      <c r="K31" s="5" t="s">
        <v>183</v>
      </c>
      <c r="L31" s="5" t="s">
        <v>184</v>
      </c>
      <c r="M31" s="7">
        <f t="shared" si="0"/>
        <v>43</v>
      </c>
      <c r="N31" s="8">
        <v>0</v>
      </c>
      <c r="O31" s="8">
        <v>0</v>
      </c>
      <c r="P31" s="8">
        <v>43</v>
      </c>
      <c r="Q31" s="8">
        <v>0</v>
      </c>
      <c r="R31" s="34">
        <f t="shared" si="1"/>
        <v>209937.61000000002</v>
      </c>
    </row>
    <row r="32" spans="1:18" ht="55.5" customHeight="1" thickBot="1" x14ac:dyDescent="0.3">
      <c r="A32" s="1">
        <v>24</v>
      </c>
      <c r="B32" s="9" t="s">
        <v>185</v>
      </c>
      <c r="C32" s="2" t="s">
        <v>186</v>
      </c>
      <c r="D32" s="3" t="s">
        <v>187</v>
      </c>
      <c r="E32" s="3" t="s">
        <v>188</v>
      </c>
      <c r="F32" s="4">
        <v>44224</v>
      </c>
      <c r="G32" s="4">
        <v>44561</v>
      </c>
      <c r="H32" s="4" t="s">
        <v>22</v>
      </c>
      <c r="I32" s="5" t="s">
        <v>189</v>
      </c>
      <c r="J32" s="5" t="s">
        <v>76</v>
      </c>
      <c r="K32" s="5" t="s">
        <v>190</v>
      </c>
      <c r="L32" s="5" t="s">
        <v>191</v>
      </c>
      <c r="M32" s="7">
        <f t="shared" si="0"/>
        <v>126</v>
      </c>
      <c r="N32" s="8">
        <v>91</v>
      </c>
      <c r="O32" s="8">
        <v>0</v>
      </c>
      <c r="P32" s="8">
        <v>35</v>
      </c>
      <c r="Q32" s="8">
        <v>0</v>
      </c>
      <c r="R32" s="34">
        <f t="shared" si="1"/>
        <v>546814.1</v>
      </c>
    </row>
    <row r="33" spans="1:18" ht="55.5" customHeight="1" thickBot="1" x14ac:dyDescent="0.3">
      <c r="A33" s="1">
        <v>25</v>
      </c>
      <c r="B33" s="9" t="s">
        <v>192</v>
      </c>
      <c r="C33" s="2" t="s">
        <v>193</v>
      </c>
      <c r="D33" s="3" t="s">
        <v>194</v>
      </c>
      <c r="E33" s="3" t="s">
        <v>195</v>
      </c>
      <c r="F33" s="4">
        <v>44224</v>
      </c>
      <c r="G33" s="4">
        <v>44561</v>
      </c>
      <c r="H33" s="4" t="s">
        <v>22</v>
      </c>
      <c r="I33" s="5" t="s">
        <v>196</v>
      </c>
      <c r="J33" s="5" t="s">
        <v>84</v>
      </c>
      <c r="K33" s="5" t="s">
        <v>197</v>
      </c>
      <c r="L33" s="5" t="s">
        <v>198</v>
      </c>
      <c r="M33" s="7">
        <f t="shared" si="0"/>
        <v>169</v>
      </c>
      <c r="N33" s="8">
        <v>82</v>
      </c>
      <c r="O33" s="8">
        <v>0</v>
      </c>
      <c r="P33" s="8">
        <v>87</v>
      </c>
      <c r="Q33" s="8">
        <v>0</v>
      </c>
      <c r="R33" s="34">
        <f t="shared" si="1"/>
        <v>763511.79</v>
      </c>
    </row>
    <row r="34" spans="1:18" ht="55.5" customHeight="1" thickBot="1" x14ac:dyDescent="0.3">
      <c r="A34" s="1">
        <v>26</v>
      </c>
      <c r="B34" s="9" t="s">
        <v>199</v>
      </c>
      <c r="C34" s="2" t="s">
        <v>199</v>
      </c>
      <c r="D34" s="3" t="s">
        <v>200</v>
      </c>
      <c r="E34" s="3" t="s">
        <v>201</v>
      </c>
      <c r="F34" s="4">
        <v>44222</v>
      </c>
      <c r="G34" s="4">
        <v>44561</v>
      </c>
      <c r="H34" s="4" t="s">
        <v>22</v>
      </c>
      <c r="I34" s="5" t="s">
        <v>202</v>
      </c>
      <c r="J34" s="5" t="s">
        <v>119</v>
      </c>
      <c r="K34" s="5" t="s">
        <v>203</v>
      </c>
      <c r="L34" s="5" t="s">
        <v>204</v>
      </c>
      <c r="M34" s="7">
        <f t="shared" si="0"/>
        <v>176</v>
      </c>
      <c r="N34" s="8">
        <v>99</v>
      </c>
      <c r="O34" s="8">
        <v>0</v>
      </c>
      <c r="P34" s="8">
        <v>77</v>
      </c>
      <c r="Q34" s="8">
        <v>0</v>
      </c>
      <c r="R34" s="34">
        <f t="shared" si="1"/>
        <v>784918.64</v>
      </c>
    </row>
    <row r="35" spans="1:18" ht="55.5" customHeight="1" thickBot="1" x14ac:dyDescent="0.3">
      <c r="A35" s="1">
        <v>27</v>
      </c>
      <c r="B35" s="9" t="s">
        <v>205</v>
      </c>
      <c r="C35" s="2" t="s">
        <v>205</v>
      </c>
      <c r="D35" s="3" t="s">
        <v>206</v>
      </c>
      <c r="E35" s="3" t="s">
        <v>207</v>
      </c>
      <c r="F35" s="4">
        <v>44225</v>
      </c>
      <c r="G35" s="4">
        <v>44561</v>
      </c>
      <c r="H35" s="4" t="s">
        <v>22</v>
      </c>
      <c r="I35" s="5" t="s">
        <v>208</v>
      </c>
      <c r="J35" s="5" t="s">
        <v>55</v>
      </c>
      <c r="K35" s="5" t="s">
        <v>209</v>
      </c>
      <c r="L35" s="5" t="s">
        <v>210</v>
      </c>
      <c r="M35" s="7">
        <f t="shared" si="0"/>
        <v>60</v>
      </c>
      <c r="N35" s="8">
        <v>20</v>
      </c>
      <c r="O35" s="8">
        <v>0</v>
      </c>
      <c r="P35" s="8">
        <v>40</v>
      </c>
      <c r="Q35" s="8">
        <v>0</v>
      </c>
      <c r="R35" s="34">
        <f>(N35*4131.15)+(O35*3004.47)+(P35*4882.27)+Q35*4131.15</f>
        <v>277913.80000000005</v>
      </c>
    </row>
    <row r="36" spans="1:18" ht="55.5" customHeight="1" thickBot="1" x14ac:dyDescent="0.3">
      <c r="A36" s="1">
        <v>28</v>
      </c>
      <c r="B36" s="9" t="s">
        <v>211</v>
      </c>
      <c r="C36" s="2" t="s">
        <v>212</v>
      </c>
      <c r="D36" s="3" t="s">
        <v>213</v>
      </c>
      <c r="E36" s="3" t="s">
        <v>214</v>
      </c>
      <c r="F36" s="4">
        <v>44225</v>
      </c>
      <c r="G36" s="4">
        <v>44561</v>
      </c>
      <c r="H36" s="4" t="s">
        <v>22</v>
      </c>
      <c r="I36" s="5" t="s">
        <v>215</v>
      </c>
      <c r="J36" s="5" t="s">
        <v>84</v>
      </c>
      <c r="K36" s="5" t="s">
        <v>216</v>
      </c>
      <c r="L36" s="17" t="s">
        <v>217</v>
      </c>
      <c r="M36" s="7">
        <f t="shared" si="0"/>
        <v>103</v>
      </c>
      <c r="N36" s="8">
        <v>43</v>
      </c>
      <c r="O36" s="8">
        <v>0</v>
      </c>
      <c r="P36" s="8">
        <v>60</v>
      </c>
      <c r="Q36" s="8">
        <v>0</v>
      </c>
      <c r="R36" s="34">
        <f t="shared" si="1"/>
        <v>470575.65</v>
      </c>
    </row>
    <row r="37" spans="1:18" ht="55.5" customHeight="1" thickBot="1" x14ac:dyDescent="0.3">
      <c r="A37" s="1">
        <v>29</v>
      </c>
      <c r="B37" s="9" t="s">
        <v>218</v>
      </c>
      <c r="C37" s="2" t="s">
        <v>218</v>
      </c>
      <c r="D37" s="3" t="s">
        <v>219</v>
      </c>
      <c r="E37" s="3" t="s">
        <v>220</v>
      </c>
      <c r="F37" s="4">
        <v>44223</v>
      </c>
      <c r="G37" s="4">
        <v>44561</v>
      </c>
      <c r="H37" s="4" t="s">
        <v>22</v>
      </c>
      <c r="I37" s="5" t="s">
        <v>221</v>
      </c>
      <c r="J37" s="5" t="s">
        <v>98</v>
      </c>
      <c r="K37" s="5" t="s">
        <v>222</v>
      </c>
      <c r="L37" s="5" t="s">
        <v>223</v>
      </c>
      <c r="M37" s="7">
        <f t="shared" si="0"/>
        <v>155</v>
      </c>
      <c r="N37" s="8">
        <v>76</v>
      </c>
      <c r="O37" s="8">
        <v>0</v>
      </c>
      <c r="P37" s="8">
        <v>40</v>
      </c>
      <c r="Q37" s="8">
        <v>39</v>
      </c>
      <c r="R37" s="34">
        <f t="shared" si="1"/>
        <v>670373.04999999993</v>
      </c>
    </row>
    <row r="38" spans="1:18" ht="55.5" customHeight="1" thickBot="1" x14ac:dyDescent="0.3">
      <c r="A38" s="1">
        <v>30</v>
      </c>
      <c r="B38" s="9" t="s">
        <v>224</v>
      </c>
      <c r="C38" s="2" t="s">
        <v>225</v>
      </c>
      <c r="D38" s="3" t="s">
        <v>226</v>
      </c>
      <c r="E38" s="3" t="s">
        <v>227</v>
      </c>
      <c r="F38" s="4">
        <v>44225</v>
      </c>
      <c r="G38" s="4">
        <v>44561</v>
      </c>
      <c r="H38" s="4" t="s">
        <v>22</v>
      </c>
      <c r="I38" s="5" t="s">
        <v>228</v>
      </c>
      <c r="J38" s="5" t="s">
        <v>40</v>
      </c>
      <c r="K38" s="5" t="s">
        <v>229</v>
      </c>
      <c r="L38" s="5" t="s">
        <v>230</v>
      </c>
      <c r="M38" s="7">
        <f t="shared" si="0"/>
        <v>382</v>
      </c>
      <c r="N38" s="8">
        <v>221</v>
      </c>
      <c r="O38" s="8">
        <v>0</v>
      </c>
      <c r="P38" s="8">
        <v>161</v>
      </c>
      <c r="Q38" s="8">
        <v>0</v>
      </c>
      <c r="R38" s="34">
        <f t="shared" si="1"/>
        <v>1699029.62</v>
      </c>
    </row>
    <row r="39" spans="1:18" ht="55.5" customHeight="1" thickBot="1" x14ac:dyDescent="0.3">
      <c r="A39" s="1">
        <v>31</v>
      </c>
      <c r="B39" s="9" t="s">
        <v>231</v>
      </c>
      <c r="C39" s="2" t="s">
        <v>232</v>
      </c>
      <c r="D39" s="3" t="s">
        <v>233</v>
      </c>
      <c r="E39" s="3" t="s">
        <v>234</v>
      </c>
      <c r="F39" s="4">
        <v>44225</v>
      </c>
      <c r="G39" s="4">
        <v>44561</v>
      </c>
      <c r="H39" s="4" t="s">
        <v>22</v>
      </c>
      <c r="I39" s="5" t="s">
        <v>235</v>
      </c>
      <c r="J39" s="5" t="s">
        <v>148</v>
      </c>
      <c r="K39" s="5" t="s">
        <v>236</v>
      </c>
      <c r="L39" s="5" t="s">
        <v>237</v>
      </c>
      <c r="M39" s="7">
        <f t="shared" si="0"/>
        <v>72</v>
      </c>
      <c r="N39" s="8">
        <v>44</v>
      </c>
      <c r="O39" s="8">
        <v>0</v>
      </c>
      <c r="P39" s="8">
        <v>28</v>
      </c>
      <c r="Q39" s="8">
        <v>0</v>
      </c>
      <c r="R39" s="34">
        <f t="shared" si="1"/>
        <v>318474.15999999997</v>
      </c>
    </row>
    <row r="40" spans="1:18" ht="55.5" customHeight="1" thickBot="1" x14ac:dyDescent="0.3">
      <c r="A40" s="1">
        <v>32</v>
      </c>
      <c r="B40" s="9" t="s">
        <v>238</v>
      </c>
      <c r="C40" s="2" t="s">
        <v>239</v>
      </c>
      <c r="D40" s="3" t="s">
        <v>240</v>
      </c>
      <c r="E40" s="3" t="s">
        <v>241</v>
      </c>
      <c r="F40" s="4">
        <v>44224</v>
      </c>
      <c r="G40" s="4">
        <v>44561</v>
      </c>
      <c r="H40" s="4" t="s">
        <v>22</v>
      </c>
      <c r="I40" s="5" t="s">
        <v>242</v>
      </c>
      <c r="J40" s="5" t="s">
        <v>76</v>
      </c>
      <c r="K40" s="5" t="s">
        <v>243</v>
      </c>
      <c r="L40" s="5" t="s">
        <v>244</v>
      </c>
      <c r="M40" s="7">
        <f t="shared" si="0"/>
        <v>85</v>
      </c>
      <c r="N40" s="8">
        <v>9</v>
      </c>
      <c r="O40" s="8">
        <v>26</v>
      </c>
      <c r="P40" s="8">
        <v>15</v>
      </c>
      <c r="Q40" s="8">
        <v>35</v>
      </c>
      <c r="R40" s="34">
        <f>(N40*4131.15)+(O40*3004.47)+(P40*4882.27)+Q40*4131.15</f>
        <v>333120.87</v>
      </c>
    </row>
    <row r="41" spans="1:18" ht="55.5" customHeight="1" thickBot="1" x14ac:dyDescent="0.3">
      <c r="A41" s="1">
        <v>33</v>
      </c>
      <c r="B41" s="9" t="s">
        <v>889</v>
      </c>
      <c r="C41" s="2" t="s">
        <v>245</v>
      </c>
      <c r="D41" s="3" t="s">
        <v>246</v>
      </c>
      <c r="E41" s="3" t="s">
        <v>247</v>
      </c>
      <c r="F41" s="4">
        <v>44348</v>
      </c>
      <c r="G41" s="4">
        <v>44561</v>
      </c>
      <c r="H41" s="4">
        <v>44363</v>
      </c>
      <c r="I41" s="3" t="s">
        <v>248</v>
      </c>
      <c r="J41" s="3" t="s">
        <v>47</v>
      </c>
      <c r="K41" s="3" t="s">
        <v>249</v>
      </c>
      <c r="L41" s="3" t="s">
        <v>250</v>
      </c>
      <c r="M41" s="18">
        <v>95</v>
      </c>
      <c r="N41" s="14">
        <v>54</v>
      </c>
      <c r="O41" s="14">
        <v>0</v>
      </c>
      <c r="P41" s="14">
        <v>0</v>
      </c>
      <c r="Q41" s="14">
        <v>41</v>
      </c>
      <c r="R41" s="34">
        <f>((N41*4131.15)+(O41*3004.47)+(P41*4882.27)+Q41*4131.15)/12*7</f>
        <v>228934.5625</v>
      </c>
    </row>
    <row r="42" spans="1:18" ht="55.5" customHeight="1" thickBot="1" x14ac:dyDescent="0.3">
      <c r="A42" s="1">
        <v>34</v>
      </c>
      <c r="B42" s="9" t="s">
        <v>251</v>
      </c>
      <c r="C42" s="2" t="s">
        <v>251</v>
      </c>
      <c r="D42" s="3" t="s">
        <v>252</v>
      </c>
      <c r="E42" s="3" t="s">
        <v>253</v>
      </c>
      <c r="F42" s="4">
        <v>44225</v>
      </c>
      <c r="G42" s="4">
        <v>44561</v>
      </c>
      <c r="H42" s="4" t="s">
        <v>22</v>
      </c>
      <c r="I42" s="5" t="s">
        <v>254</v>
      </c>
      <c r="J42" s="5" t="s">
        <v>47</v>
      </c>
      <c r="K42" s="5" t="s">
        <v>255</v>
      </c>
      <c r="L42" s="5" t="s">
        <v>256</v>
      </c>
      <c r="M42" s="7">
        <f t="shared" si="0"/>
        <v>117</v>
      </c>
      <c r="N42" s="8">
        <v>62</v>
      </c>
      <c r="O42" s="8">
        <v>0</v>
      </c>
      <c r="P42" s="8">
        <v>55</v>
      </c>
      <c r="Q42" s="8">
        <v>0</v>
      </c>
      <c r="R42" s="34">
        <f t="shared" si="1"/>
        <v>524656.15</v>
      </c>
    </row>
    <row r="43" spans="1:18" ht="55.5" customHeight="1" thickBot="1" x14ac:dyDescent="0.3">
      <c r="A43" s="1">
        <v>35</v>
      </c>
      <c r="B43" s="9" t="s">
        <v>257</v>
      </c>
      <c r="C43" s="2" t="s">
        <v>257</v>
      </c>
      <c r="D43" s="3" t="s">
        <v>258</v>
      </c>
      <c r="E43" s="3" t="s">
        <v>259</v>
      </c>
      <c r="F43" s="4">
        <v>44225</v>
      </c>
      <c r="G43" s="4">
        <v>44561</v>
      </c>
      <c r="H43" s="4" t="s">
        <v>22</v>
      </c>
      <c r="I43" s="5" t="s">
        <v>260</v>
      </c>
      <c r="J43" s="5" t="s">
        <v>32</v>
      </c>
      <c r="K43" s="5" t="s">
        <v>261</v>
      </c>
      <c r="L43" s="5" t="s">
        <v>262</v>
      </c>
      <c r="M43" s="7">
        <f t="shared" si="0"/>
        <v>44</v>
      </c>
      <c r="N43" s="8">
        <v>38</v>
      </c>
      <c r="O43" s="8">
        <v>0</v>
      </c>
      <c r="P43" s="8">
        <v>6</v>
      </c>
      <c r="Q43" s="8">
        <v>0</v>
      </c>
      <c r="R43" s="34">
        <f t="shared" si="1"/>
        <v>186277.31999999998</v>
      </c>
    </row>
    <row r="44" spans="1:18" ht="55.5" customHeight="1" thickBot="1" x14ac:dyDescent="0.3">
      <c r="A44" s="1">
        <v>36</v>
      </c>
      <c r="B44" s="9" t="s">
        <v>263</v>
      </c>
      <c r="C44" s="2" t="s">
        <v>263</v>
      </c>
      <c r="D44" s="3" t="s">
        <v>264</v>
      </c>
      <c r="E44" s="3" t="s">
        <v>265</v>
      </c>
      <c r="F44" s="4">
        <v>44225</v>
      </c>
      <c r="G44" s="4">
        <v>44561</v>
      </c>
      <c r="H44" s="4" t="s">
        <v>22</v>
      </c>
      <c r="I44" s="5" t="s">
        <v>266</v>
      </c>
      <c r="J44" s="5" t="s">
        <v>40</v>
      </c>
      <c r="K44" s="5" t="s">
        <v>267</v>
      </c>
      <c r="L44" s="5" t="s">
        <v>268</v>
      </c>
      <c r="M44" s="7">
        <f t="shared" si="0"/>
        <v>179</v>
      </c>
      <c r="N44" s="8">
        <v>113</v>
      </c>
      <c r="O44" s="8">
        <v>0</v>
      </c>
      <c r="P44" s="8">
        <v>66</v>
      </c>
      <c r="Q44" s="8">
        <v>0</v>
      </c>
      <c r="R44" s="34">
        <f t="shared" si="1"/>
        <v>789049.77</v>
      </c>
    </row>
    <row r="45" spans="1:18" ht="55.5" customHeight="1" thickBot="1" x14ac:dyDescent="0.3">
      <c r="A45" s="1">
        <v>37</v>
      </c>
      <c r="B45" s="9" t="s">
        <v>269</v>
      </c>
      <c r="C45" s="2" t="s">
        <v>269</v>
      </c>
      <c r="D45" s="3" t="s">
        <v>270</v>
      </c>
      <c r="E45" s="3" t="s">
        <v>271</v>
      </c>
      <c r="F45" s="4">
        <v>44225</v>
      </c>
      <c r="G45" s="4">
        <v>44561</v>
      </c>
      <c r="H45" s="4" t="s">
        <v>22</v>
      </c>
      <c r="I45" s="5" t="s">
        <v>272</v>
      </c>
      <c r="J45" s="5" t="s">
        <v>40</v>
      </c>
      <c r="K45" s="5" t="s">
        <v>273</v>
      </c>
      <c r="L45" s="5" t="s">
        <v>274</v>
      </c>
      <c r="M45" s="7">
        <f t="shared" si="0"/>
        <v>128</v>
      </c>
      <c r="N45" s="8">
        <v>72</v>
      </c>
      <c r="O45" s="8">
        <v>0</v>
      </c>
      <c r="P45" s="8">
        <v>9</v>
      </c>
      <c r="Q45" s="8">
        <v>47</v>
      </c>
      <c r="R45" s="34">
        <f t="shared" si="1"/>
        <v>535547.28</v>
      </c>
    </row>
    <row r="46" spans="1:18" ht="55.5" customHeight="1" thickBot="1" x14ac:dyDescent="0.3">
      <c r="A46" s="1">
        <v>38</v>
      </c>
      <c r="B46" s="9" t="s">
        <v>275</v>
      </c>
      <c r="C46" s="2" t="s">
        <v>276</v>
      </c>
      <c r="D46" s="3" t="s">
        <v>277</v>
      </c>
      <c r="E46" s="3" t="s">
        <v>278</v>
      </c>
      <c r="F46" s="4">
        <v>44225</v>
      </c>
      <c r="G46" s="4">
        <v>44561</v>
      </c>
      <c r="H46" s="4" t="s">
        <v>22</v>
      </c>
      <c r="I46" s="5" t="s">
        <v>279</v>
      </c>
      <c r="J46" s="5" t="s">
        <v>76</v>
      </c>
      <c r="K46" s="5" t="s">
        <v>280</v>
      </c>
      <c r="L46" s="5" t="s">
        <v>281</v>
      </c>
      <c r="M46" s="7">
        <f t="shared" si="0"/>
        <v>114</v>
      </c>
      <c r="N46" s="8">
        <v>85</v>
      </c>
      <c r="O46" s="8">
        <v>0</v>
      </c>
      <c r="P46" s="8">
        <v>29</v>
      </c>
      <c r="Q46" s="8">
        <v>0</v>
      </c>
      <c r="R46" s="34">
        <f t="shared" si="1"/>
        <v>492733.57999999996</v>
      </c>
    </row>
    <row r="47" spans="1:18" ht="55.5" customHeight="1" thickBot="1" x14ac:dyDescent="0.3">
      <c r="A47" s="1">
        <v>39</v>
      </c>
      <c r="B47" s="9" t="s">
        <v>282</v>
      </c>
      <c r="C47" s="2" t="s">
        <v>282</v>
      </c>
      <c r="D47" s="3" t="s">
        <v>283</v>
      </c>
      <c r="E47" s="3" t="s">
        <v>284</v>
      </c>
      <c r="F47" s="4">
        <v>44225</v>
      </c>
      <c r="G47" s="4">
        <v>44561</v>
      </c>
      <c r="H47" s="4" t="s">
        <v>22</v>
      </c>
      <c r="I47" s="5" t="s">
        <v>285</v>
      </c>
      <c r="J47" s="5" t="s">
        <v>98</v>
      </c>
      <c r="K47" s="5" t="s">
        <v>286</v>
      </c>
      <c r="L47" s="5" t="s">
        <v>287</v>
      </c>
      <c r="M47" s="7">
        <f t="shared" si="0"/>
        <v>89</v>
      </c>
      <c r="N47" s="8">
        <v>40</v>
      </c>
      <c r="O47" s="8">
        <v>0</v>
      </c>
      <c r="P47" s="8">
        <v>49</v>
      </c>
      <c r="Q47" s="8">
        <v>0</v>
      </c>
      <c r="R47" s="34">
        <f t="shared" si="1"/>
        <v>404477.23</v>
      </c>
    </row>
    <row r="48" spans="1:18" ht="55.5" customHeight="1" thickBot="1" x14ac:dyDescent="0.3">
      <c r="A48" s="1">
        <v>40</v>
      </c>
      <c r="B48" s="9" t="s">
        <v>288</v>
      </c>
      <c r="C48" s="2" t="s">
        <v>289</v>
      </c>
      <c r="D48" s="3" t="s">
        <v>290</v>
      </c>
      <c r="E48" s="3" t="s">
        <v>291</v>
      </c>
      <c r="F48" s="4">
        <v>44225</v>
      </c>
      <c r="G48" s="4">
        <v>44561</v>
      </c>
      <c r="H48" s="4" t="s">
        <v>22</v>
      </c>
      <c r="I48" s="3" t="s">
        <v>292</v>
      </c>
      <c r="J48" s="3" t="s">
        <v>47</v>
      </c>
      <c r="K48" s="19" t="s">
        <v>293</v>
      </c>
      <c r="L48" s="3" t="s">
        <v>294</v>
      </c>
      <c r="M48" s="13">
        <f t="shared" si="0"/>
        <v>78</v>
      </c>
      <c r="N48" s="14">
        <v>42</v>
      </c>
      <c r="O48" s="14">
        <v>0</v>
      </c>
      <c r="P48" s="14">
        <v>23</v>
      </c>
      <c r="Q48" s="14">
        <v>13</v>
      </c>
      <c r="R48" s="34">
        <f t="shared" si="1"/>
        <v>339505.46</v>
      </c>
    </row>
    <row r="49" spans="1:18" ht="55.5" customHeight="1" thickBot="1" x14ac:dyDescent="0.3">
      <c r="A49" s="1">
        <v>41</v>
      </c>
      <c r="B49" s="9" t="s">
        <v>295</v>
      </c>
      <c r="C49" s="2" t="s">
        <v>296</v>
      </c>
      <c r="D49" s="3" t="s">
        <v>297</v>
      </c>
      <c r="E49" s="3" t="s">
        <v>298</v>
      </c>
      <c r="F49" s="4">
        <v>44218</v>
      </c>
      <c r="G49" s="4">
        <v>44561</v>
      </c>
      <c r="H49" s="4" t="s">
        <v>22</v>
      </c>
      <c r="I49" s="3" t="s">
        <v>299</v>
      </c>
      <c r="J49" s="3" t="s">
        <v>98</v>
      </c>
      <c r="K49" s="3" t="s">
        <v>300</v>
      </c>
      <c r="L49" s="3" t="s">
        <v>301</v>
      </c>
      <c r="M49" s="13">
        <f t="shared" si="0"/>
        <v>146</v>
      </c>
      <c r="N49" s="14">
        <v>0</v>
      </c>
      <c r="O49" s="14">
        <v>0</v>
      </c>
      <c r="P49" s="14">
        <v>0</v>
      </c>
      <c r="Q49" s="14">
        <f>28+84+34</f>
        <v>146</v>
      </c>
      <c r="R49" s="34">
        <f t="shared" si="1"/>
        <v>603147.89999999991</v>
      </c>
    </row>
    <row r="50" spans="1:18" ht="55.5" customHeight="1" thickBot="1" x14ac:dyDescent="0.3">
      <c r="A50" s="1">
        <v>42</v>
      </c>
      <c r="B50" s="9" t="s">
        <v>302</v>
      </c>
      <c r="C50" s="2" t="s">
        <v>303</v>
      </c>
      <c r="D50" s="3" t="s">
        <v>304</v>
      </c>
      <c r="E50" s="3" t="s">
        <v>305</v>
      </c>
      <c r="F50" s="4">
        <v>44225</v>
      </c>
      <c r="G50" s="4">
        <v>44561</v>
      </c>
      <c r="H50" s="4" t="s">
        <v>22</v>
      </c>
      <c r="I50" s="5" t="s">
        <v>306</v>
      </c>
      <c r="J50" s="5" t="s">
        <v>148</v>
      </c>
      <c r="K50" s="5" t="s">
        <v>307</v>
      </c>
      <c r="L50" s="5" t="s">
        <v>308</v>
      </c>
      <c r="M50" s="7">
        <f t="shared" si="0"/>
        <v>41</v>
      </c>
      <c r="N50" s="8">
        <v>0</v>
      </c>
      <c r="O50" s="8">
        <v>22</v>
      </c>
      <c r="P50" s="8">
        <v>0</v>
      </c>
      <c r="Q50" s="8">
        <v>19</v>
      </c>
      <c r="R50" s="34">
        <f t="shared" si="1"/>
        <v>144590.19</v>
      </c>
    </row>
    <row r="51" spans="1:18" ht="55.5" customHeight="1" thickBot="1" x14ac:dyDescent="0.3">
      <c r="A51" s="1">
        <v>43</v>
      </c>
      <c r="B51" s="9" t="s">
        <v>309</v>
      </c>
      <c r="C51" s="2" t="s">
        <v>310</v>
      </c>
      <c r="D51" s="3" t="s">
        <v>311</v>
      </c>
      <c r="E51" s="3" t="s">
        <v>312</v>
      </c>
      <c r="F51" s="4">
        <v>44225</v>
      </c>
      <c r="G51" s="4">
        <v>44561</v>
      </c>
      <c r="H51" s="4" t="s">
        <v>22</v>
      </c>
      <c r="I51" s="3" t="s">
        <v>313</v>
      </c>
      <c r="J51" s="3" t="s">
        <v>32</v>
      </c>
      <c r="K51" s="3" t="s">
        <v>314</v>
      </c>
      <c r="L51" s="3" t="s">
        <v>315</v>
      </c>
      <c r="M51" s="13">
        <f t="shared" si="0"/>
        <v>253</v>
      </c>
      <c r="N51" s="14">
        <v>0</v>
      </c>
      <c r="O51" s="14">
        <v>0</v>
      </c>
      <c r="P51" s="14">
        <v>0</v>
      </c>
      <c r="Q51" s="14">
        <v>253</v>
      </c>
      <c r="R51" s="34">
        <f t="shared" si="1"/>
        <v>1045180.95</v>
      </c>
    </row>
    <row r="52" spans="1:18" ht="55.5" customHeight="1" thickBot="1" x14ac:dyDescent="0.3">
      <c r="A52" s="1">
        <v>44</v>
      </c>
      <c r="B52" s="9" t="s">
        <v>316</v>
      </c>
      <c r="C52" s="2" t="s">
        <v>317</v>
      </c>
      <c r="D52" s="3" t="s">
        <v>318</v>
      </c>
      <c r="E52" s="3" t="s">
        <v>319</v>
      </c>
      <c r="F52" s="4">
        <v>44225</v>
      </c>
      <c r="G52" s="4">
        <v>44561</v>
      </c>
      <c r="H52" s="4" t="s">
        <v>22</v>
      </c>
      <c r="I52" s="5" t="s">
        <v>320</v>
      </c>
      <c r="J52" s="5" t="s">
        <v>40</v>
      </c>
      <c r="K52" s="5" t="s">
        <v>321</v>
      </c>
      <c r="L52" s="5" t="s">
        <v>322</v>
      </c>
      <c r="M52" s="7">
        <f t="shared" si="0"/>
        <v>254</v>
      </c>
      <c r="N52" s="8">
        <v>204</v>
      </c>
      <c r="O52" s="8">
        <v>0</v>
      </c>
      <c r="P52" s="8">
        <v>50</v>
      </c>
      <c r="Q52" s="8">
        <v>0</v>
      </c>
      <c r="R52" s="34">
        <f t="shared" si="1"/>
        <v>1086868.1000000001</v>
      </c>
    </row>
    <row r="53" spans="1:18" ht="55.5" customHeight="1" thickBot="1" x14ac:dyDescent="0.3">
      <c r="A53" s="1">
        <v>45</v>
      </c>
      <c r="B53" s="9" t="s">
        <v>323</v>
      </c>
      <c r="C53" s="2" t="s">
        <v>317</v>
      </c>
      <c r="D53" s="3" t="s">
        <v>324</v>
      </c>
      <c r="E53" s="3" t="s">
        <v>325</v>
      </c>
      <c r="F53" s="4">
        <v>44225</v>
      </c>
      <c r="G53" s="4">
        <v>44561</v>
      </c>
      <c r="H53" s="4" t="s">
        <v>22</v>
      </c>
      <c r="I53" s="5" t="s">
        <v>326</v>
      </c>
      <c r="J53" s="5" t="s">
        <v>40</v>
      </c>
      <c r="K53" s="5" t="s">
        <v>327</v>
      </c>
      <c r="L53" s="5" t="s">
        <v>328</v>
      </c>
      <c r="M53" s="13">
        <f t="shared" si="0"/>
        <v>86</v>
      </c>
      <c r="N53" s="8">
        <v>0</v>
      </c>
      <c r="O53" s="8">
        <v>0</v>
      </c>
      <c r="P53" s="8">
        <v>0</v>
      </c>
      <c r="Q53" s="8">
        <v>86</v>
      </c>
      <c r="R53" s="34">
        <f t="shared" si="1"/>
        <v>355278.89999999997</v>
      </c>
    </row>
    <row r="54" spans="1:18" ht="55.5" customHeight="1" thickBot="1" x14ac:dyDescent="0.3">
      <c r="A54" s="1">
        <v>46</v>
      </c>
      <c r="B54" s="9" t="s">
        <v>329</v>
      </c>
      <c r="C54" s="2" t="s">
        <v>330</v>
      </c>
      <c r="D54" s="3" t="s">
        <v>331</v>
      </c>
      <c r="E54" s="3" t="s">
        <v>332</v>
      </c>
      <c r="F54" s="4">
        <v>44224</v>
      </c>
      <c r="G54" s="4">
        <v>44561</v>
      </c>
      <c r="H54" s="4" t="s">
        <v>22</v>
      </c>
      <c r="I54" s="3" t="s">
        <v>333</v>
      </c>
      <c r="J54" s="3" t="s">
        <v>98</v>
      </c>
      <c r="K54" s="3" t="s">
        <v>334</v>
      </c>
      <c r="L54" s="3" t="s">
        <v>335</v>
      </c>
      <c r="M54" s="13">
        <f>N54+O54+P54+Q54</f>
        <v>262</v>
      </c>
      <c r="N54" s="14">
        <v>123</v>
      </c>
      <c r="O54" s="14">
        <v>0</v>
      </c>
      <c r="P54" s="14">
        <v>139</v>
      </c>
      <c r="Q54" s="14">
        <v>0</v>
      </c>
      <c r="R54" s="34">
        <f t="shared" si="1"/>
        <v>1186766.98</v>
      </c>
    </row>
    <row r="55" spans="1:18" ht="55.5" customHeight="1" thickBot="1" x14ac:dyDescent="0.3">
      <c r="A55" s="1">
        <v>47</v>
      </c>
      <c r="B55" s="9" t="s">
        <v>336</v>
      </c>
      <c r="C55" s="2" t="s">
        <v>337</v>
      </c>
      <c r="D55" s="3" t="s">
        <v>338</v>
      </c>
      <c r="E55" s="3" t="s">
        <v>339</v>
      </c>
      <c r="F55" s="4">
        <v>44225</v>
      </c>
      <c r="G55" s="4">
        <v>44561</v>
      </c>
      <c r="H55" s="4" t="s">
        <v>22</v>
      </c>
      <c r="I55" s="3" t="s">
        <v>340</v>
      </c>
      <c r="J55" s="3" t="s">
        <v>76</v>
      </c>
      <c r="K55" s="3" t="s">
        <v>341</v>
      </c>
      <c r="L55" s="3" t="s">
        <v>342</v>
      </c>
      <c r="M55" s="13">
        <f t="shared" si="0"/>
        <v>111</v>
      </c>
      <c r="N55" s="14">
        <v>55</v>
      </c>
      <c r="O55" s="14">
        <v>0</v>
      </c>
      <c r="P55" s="14">
        <v>56</v>
      </c>
      <c r="Q55" s="14">
        <v>0</v>
      </c>
      <c r="R55" s="34">
        <f t="shared" si="1"/>
        <v>500620.37</v>
      </c>
    </row>
    <row r="56" spans="1:18" ht="55.5" customHeight="1" thickBot="1" x14ac:dyDescent="0.3">
      <c r="A56" s="1">
        <v>48</v>
      </c>
      <c r="B56" s="9" t="s">
        <v>894</v>
      </c>
      <c r="C56" s="2" t="s">
        <v>344</v>
      </c>
      <c r="D56" s="3" t="s">
        <v>345</v>
      </c>
      <c r="E56" s="3" t="s">
        <v>346</v>
      </c>
      <c r="F56" s="4">
        <v>44258</v>
      </c>
      <c r="G56" s="4">
        <v>44561</v>
      </c>
      <c r="H56" s="4">
        <v>44273</v>
      </c>
      <c r="I56" s="3" t="s">
        <v>347</v>
      </c>
      <c r="J56" s="3" t="s">
        <v>76</v>
      </c>
      <c r="K56" s="3" t="s">
        <v>348</v>
      </c>
      <c r="L56" s="3" t="s">
        <v>349</v>
      </c>
      <c r="M56" s="13">
        <f t="shared" si="0"/>
        <v>96</v>
      </c>
      <c r="N56" s="14">
        <v>70</v>
      </c>
      <c r="O56" s="14">
        <v>0</v>
      </c>
      <c r="P56" s="14">
        <v>26</v>
      </c>
      <c r="Q56" s="14">
        <v>0</v>
      </c>
      <c r="R56" s="34">
        <f>((N56*4131.15)+(O56*3004.47)+(P56*4882.27)+Q56*4131.15)/12*10</f>
        <v>346766.26666666672</v>
      </c>
    </row>
    <row r="57" spans="1:18" ht="55.5" customHeight="1" thickBot="1" x14ac:dyDescent="0.3">
      <c r="A57" s="1">
        <v>49</v>
      </c>
      <c r="B57" s="9" t="s">
        <v>350</v>
      </c>
      <c r="C57" s="2" t="s">
        <v>350</v>
      </c>
      <c r="D57" s="3" t="s">
        <v>351</v>
      </c>
      <c r="E57" s="3" t="s">
        <v>352</v>
      </c>
      <c r="F57" s="4">
        <v>44225</v>
      </c>
      <c r="G57" s="4">
        <v>44561</v>
      </c>
      <c r="H57" s="4" t="s">
        <v>22</v>
      </c>
      <c r="I57" s="3" t="s">
        <v>353</v>
      </c>
      <c r="J57" s="3" t="s">
        <v>76</v>
      </c>
      <c r="K57" s="3" t="s">
        <v>354</v>
      </c>
      <c r="L57" s="3" t="s">
        <v>355</v>
      </c>
      <c r="M57" s="13">
        <f t="shared" si="0"/>
        <v>197</v>
      </c>
      <c r="N57" s="14">
        <v>131</v>
      </c>
      <c r="O57" s="14">
        <v>0</v>
      </c>
      <c r="P57" s="14">
        <v>61</v>
      </c>
      <c r="Q57" s="14">
        <v>5</v>
      </c>
      <c r="R57" s="34">
        <f t="shared" si="1"/>
        <v>859654.86999999988</v>
      </c>
    </row>
    <row r="58" spans="1:18" ht="55.5" customHeight="1" thickBot="1" x14ac:dyDescent="0.3">
      <c r="A58" s="1">
        <v>50</v>
      </c>
      <c r="B58" s="9" t="s">
        <v>356</v>
      </c>
      <c r="C58" s="2" t="s">
        <v>356</v>
      </c>
      <c r="D58" s="3" t="s">
        <v>357</v>
      </c>
      <c r="E58" s="3" t="s">
        <v>358</v>
      </c>
      <c r="F58" s="4">
        <v>44225</v>
      </c>
      <c r="G58" s="4">
        <v>44561</v>
      </c>
      <c r="H58" s="4" t="s">
        <v>22</v>
      </c>
      <c r="I58" s="3" t="s">
        <v>359</v>
      </c>
      <c r="J58" s="3" t="s">
        <v>40</v>
      </c>
      <c r="K58" s="3" t="s">
        <v>360</v>
      </c>
      <c r="L58" s="3" t="s">
        <v>361</v>
      </c>
      <c r="M58" s="13">
        <f t="shared" si="0"/>
        <v>175</v>
      </c>
      <c r="N58" s="14">
        <v>114</v>
      </c>
      <c r="O58" s="14">
        <v>0</v>
      </c>
      <c r="P58" s="14">
        <v>0</v>
      </c>
      <c r="Q58" s="14">
        <v>61</v>
      </c>
      <c r="R58" s="34">
        <f t="shared" si="1"/>
        <v>722951.25</v>
      </c>
    </row>
    <row r="59" spans="1:18" ht="55.5" customHeight="1" thickBot="1" x14ac:dyDescent="0.3">
      <c r="A59" s="1">
        <v>51</v>
      </c>
      <c r="B59" s="9" t="s">
        <v>362</v>
      </c>
      <c r="C59" s="2" t="s">
        <v>363</v>
      </c>
      <c r="D59" s="3" t="s">
        <v>364</v>
      </c>
      <c r="E59" s="3" t="s">
        <v>365</v>
      </c>
      <c r="F59" s="4">
        <v>44225</v>
      </c>
      <c r="G59" s="4">
        <v>44561</v>
      </c>
      <c r="H59" s="4" t="s">
        <v>22</v>
      </c>
      <c r="I59" s="3" t="s">
        <v>366</v>
      </c>
      <c r="J59" s="3" t="s">
        <v>98</v>
      </c>
      <c r="K59" s="3" t="s">
        <v>367</v>
      </c>
      <c r="L59" s="3" t="s">
        <v>368</v>
      </c>
      <c r="M59" s="13">
        <f t="shared" si="0"/>
        <v>84</v>
      </c>
      <c r="N59" s="14">
        <v>43</v>
      </c>
      <c r="O59" s="14">
        <v>0</v>
      </c>
      <c r="P59" s="14">
        <v>41</v>
      </c>
      <c r="Q59" s="14">
        <v>0</v>
      </c>
      <c r="R59" s="34">
        <f t="shared" si="1"/>
        <v>377812.52</v>
      </c>
    </row>
    <row r="60" spans="1:18" ht="55.5" customHeight="1" thickBot="1" x14ac:dyDescent="0.3">
      <c r="A60" s="1">
        <v>52</v>
      </c>
      <c r="B60" s="9" t="s">
        <v>369</v>
      </c>
      <c r="C60" s="2" t="s">
        <v>369</v>
      </c>
      <c r="D60" s="3" t="s">
        <v>370</v>
      </c>
      <c r="E60" s="3" t="s">
        <v>371</v>
      </c>
      <c r="F60" s="4">
        <v>44228</v>
      </c>
      <c r="G60" s="4">
        <v>44561</v>
      </c>
      <c r="H60" s="4">
        <v>44246</v>
      </c>
      <c r="I60" s="3" t="s">
        <v>372</v>
      </c>
      <c r="J60" s="3" t="s">
        <v>32</v>
      </c>
      <c r="K60" s="3" t="s">
        <v>373</v>
      </c>
      <c r="L60" s="3" t="s">
        <v>374</v>
      </c>
      <c r="M60" s="13">
        <f t="shared" si="0"/>
        <v>163</v>
      </c>
      <c r="N60" s="14">
        <v>97</v>
      </c>
      <c r="O60" s="14">
        <v>0</v>
      </c>
      <c r="P60" s="14">
        <v>66</v>
      </c>
      <c r="Q60" s="14">
        <v>0</v>
      </c>
      <c r="R60" s="34">
        <f t="shared" si="1"/>
        <v>722951.37</v>
      </c>
    </row>
    <row r="61" spans="1:18" ht="55.5" customHeight="1" thickBot="1" x14ac:dyDescent="0.3">
      <c r="A61" s="1">
        <v>53</v>
      </c>
      <c r="B61" s="9" t="s">
        <v>375</v>
      </c>
      <c r="C61" s="2" t="s">
        <v>376</v>
      </c>
      <c r="D61" s="3" t="s">
        <v>377</v>
      </c>
      <c r="E61" s="3" t="s">
        <v>378</v>
      </c>
      <c r="F61" s="4">
        <v>44223</v>
      </c>
      <c r="G61" s="4">
        <v>44561</v>
      </c>
      <c r="H61" s="4" t="s">
        <v>22</v>
      </c>
      <c r="I61" s="3" t="s">
        <v>379</v>
      </c>
      <c r="J61" s="3" t="s">
        <v>47</v>
      </c>
      <c r="K61" s="3" t="s">
        <v>380</v>
      </c>
      <c r="L61" s="3" t="s">
        <v>381</v>
      </c>
      <c r="M61" s="13">
        <f t="shared" si="0"/>
        <v>249</v>
      </c>
      <c r="N61" s="14">
        <v>27</v>
      </c>
      <c r="O61" s="14">
        <v>65</v>
      </c>
      <c r="P61" s="14">
        <v>0</v>
      </c>
      <c r="Q61" s="14">
        <v>157</v>
      </c>
      <c r="R61" s="34">
        <f t="shared" si="1"/>
        <v>955422.14999999991</v>
      </c>
    </row>
    <row r="62" spans="1:18" ht="55.5" customHeight="1" thickBot="1" x14ac:dyDescent="0.3">
      <c r="A62" s="1">
        <v>54</v>
      </c>
      <c r="B62" s="9" t="s">
        <v>382</v>
      </c>
      <c r="C62" s="9" t="s">
        <v>383</v>
      </c>
      <c r="D62" s="15" t="s">
        <v>384</v>
      </c>
      <c r="E62" s="15" t="s">
        <v>385</v>
      </c>
      <c r="F62" s="20">
        <v>44225</v>
      </c>
      <c r="G62" s="20">
        <v>44561</v>
      </c>
      <c r="H62" s="20" t="s">
        <v>22</v>
      </c>
      <c r="I62" s="15" t="s">
        <v>386</v>
      </c>
      <c r="J62" s="15" t="s">
        <v>76</v>
      </c>
      <c r="K62" s="15" t="s">
        <v>387</v>
      </c>
      <c r="L62" s="15" t="s">
        <v>388</v>
      </c>
      <c r="M62" s="21">
        <f t="shared" si="0"/>
        <v>369</v>
      </c>
      <c r="N62" s="22">
        <v>0</v>
      </c>
      <c r="O62" s="22">
        <f>70+32+39</f>
        <v>141</v>
      </c>
      <c r="P62" s="22">
        <v>0</v>
      </c>
      <c r="Q62" s="22">
        <f>104+40+38+46</f>
        <v>228</v>
      </c>
      <c r="R62" s="34">
        <f t="shared" si="1"/>
        <v>1365532.47</v>
      </c>
    </row>
    <row r="63" spans="1:18" ht="55.5" customHeight="1" thickBot="1" x14ac:dyDescent="0.3">
      <c r="A63" s="1">
        <v>55</v>
      </c>
      <c r="B63" s="9" t="s">
        <v>389</v>
      </c>
      <c r="C63" s="2" t="s">
        <v>389</v>
      </c>
      <c r="D63" s="3" t="s">
        <v>390</v>
      </c>
      <c r="E63" s="3" t="s">
        <v>391</v>
      </c>
      <c r="F63" s="4">
        <v>44225</v>
      </c>
      <c r="G63" s="4">
        <v>44561</v>
      </c>
      <c r="H63" s="4" t="s">
        <v>22</v>
      </c>
      <c r="I63" s="3" t="s">
        <v>392</v>
      </c>
      <c r="J63" s="3" t="s">
        <v>84</v>
      </c>
      <c r="K63" s="3" t="s">
        <v>393</v>
      </c>
      <c r="L63" s="3" t="s">
        <v>394</v>
      </c>
      <c r="M63" s="13">
        <f t="shared" si="0"/>
        <v>161</v>
      </c>
      <c r="N63" s="14">
        <v>33</v>
      </c>
      <c r="O63" s="14">
        <v>22</v>
      </c>
      <c r="P63" s="14">
        <v>29</v>
      </c>
      <c r="Q63" s="14">
        <v>77</v>
      </c>
      <c r="R63" s="34">
        <f t="shared" si="1"/>
        <v>662110.66999999993</v>
      </c>
    </row>
    <row r="64" spans="1:18" ht="55.5" customHeight="1" thickBot="1" x14ac:dyDescent="0.3">
      <c r="A64" s="1">
        <v>56</v>
      </c>
      <c r="B64" s="9" t="s">
        <v>395</v>
      </c>
      <c r="C64" s="2" t="s">
        <v>396</v>
      </c>
      <c r="D64" s="3" t="s">
        <v>397</v>
      </c>
      <c r="E64" s="3" t="s">
        <v>398</v>
      </c>
      <c r="F64" s="4">
        <v>44224</v>
      </c>
      <c r="G64" s="4">
        <v>44561</v>
      </c>
      <c r="H64" s="4" t="s">
        <v>22</v>
      </c>
      <c r="I64" s="3" t="s">
        <v>399</v>
      </c>
      <c r="J64" s="3" t="s">
        <v>119</v>
      </c>
      <c r="K64" s="3" t="s">
        <v>400</v>
      </c>
      <c r="L64" s="3" t="s">
        <v>401</v>
      </c>
      <c r="M64" s="13">
        <f t="shared" si="0"/>
        <v>52</v>
      </c>
      <c r="N64" s="14">
        <v>29</v>
      </c>
      <c r="O64" s="14">
        <v>0</v>
      </c>
      <c r="P64" s="14">
        <v>23</v>
      </c>
      <c r="Q64" s="14">
        <v>0</v>
      </c>
      <c r="R64" s="34">
        <f t="shared" si="1"/>
        <v>232095.56</v>
      </c>
    </row>
    <row r="65" spans="1:18" ht="55.5" customHeight="1" thickBot="1" x14ac:dyDescent="0.3">
      <c r="A65" s="1">
        <v>57</v>
      </c>
      <c r="B65" s="9" t="s">
        <v>402</v>
      </c>
      <c r="C65" s="2" t="s">
        <v>403</v>
      </c>
      <c r="D65" s="3" t="s">
        <v>404</v>
      </c>
      <c r="E65" s="3" t="s">
        <v>405</v>
      </c>
      <c r="F65" s="4">
        <v>44224</v>
      </c>
      <c r="G65" s="4">
        <v>44561</v>
      </c>
      <c r="H65" s="4" t="s">
        <v>22</v>
      </c>
      <c r="I65" s="3" t="s">
        <v>406</v>
      </c>
      <c r="J65" s="3" t="s">
        <v>119</v>
      </c>
      <c r="K65" s="3" t="s">
        <v>407</v>
      </c>
      <c r="L65" s="3" t="s">
        <v>408</v>
      </c>
      <c r="M65" s="13">
        <f t="shared" si="0"/>
        <v>74</v>
      </c>
      <c r="N65" s="14">
        <v>27</v>
      </c>
      <c r="O65" s="14">
        <v>0</v>
      </c>
      <c r="P65" s="14">
        <v>47</v>
      </c>
      <c r="Q65" s="14">
        <v>0</v>
      </c>
      <c r="R65" s="34">
        <f t="shared" si="1"/>
        <v>341007.74</v>
      </c>
    </row>
    <row r="66" spans="1:18" ht="55.5" customHeight="1" thickBot="1" x14ac:dyDescent="0.3">
      <c r="A66" s="1">
        <v>58</v>
      </c>
      <c r="B66" s="9" t="s">
        <v>409</v>
      </c>
      <c r="C66" s="2" t="s">
        <v>410</v>
      </c>
      <c r="D66" s="3" t="s">
        <v>411</v>
      </c>
      <c r="E66" s="3" t="s">
        <v>412</v>
      </c>
      <c r="F66" s="4">
        <v>44225</v>
      </c>
      <c r="G66" s="4">
        <v>44561</v>
      </c>
      <c r="H66" s="4" t="s">
        <v>22</v>
      </c>
      <c r="I66" s="3" t="s">
        <v>413</v>
      </c>
      <c r="J66" s="3" t="s">
        <v>24</v>
      </c>
      <c r="K66" s="3" t="s">
        <v>414</v>
      </c>
      <c r="L66" s="3" t="s">
        <v>415</v>
      </c>
      <c r="M66" s="13">
        <f t="shared" si="0"/>
        <v>52</v>
      </c>
      <c r="N66" s="14">
        <v>52</v>
      </c>
      <c r="O66" s="14">
        <v>0</v>
      </c>
      <c r="P66" s="14">
        <v>0</v>
      </c>
      <c r="Q66" s="14">
        <v>0</v>
      </c>
      <c r="R66" s="34">
        <f>(N66*4131.15)+(O66*3004.47)+(P66*4882.27)+Q66*4131.15</f>
        <v>214819.8</v>
      </c>
    </row>
    <row r="67" spans="1:18" ht="55.5" customHeight="1" thickBot="1" x14ac:dyDescent="0.3">
      <c r="A67" s="1">
        <v>59</v>
      </c>
      <c r="B67" s="9" t="s">
        <v>416</v>
      </c>
      <c r="C67" s="2" t="s">
        <v>416</v>
      </c>
      <c r="D67" s="3" t="s">
        <v>417</v>
      </c>
      <c r="E67" s="3" t="s">
        <v>418</v>
      </c>
      <c r="F67" s="4">
        <v>44224</v>
      </c>
      <c r="G67" s="4">
        <v>44561</v>
      </c>
      <c r="H67" s="4" t="s">
        <v>22</v>
      </c>
      <c r="I67" s="3" t="s">
        <v>419</v>
      </c>
      <c r="J67" s="3" t="s">
        <v>84</v>
      </c>
      <c r="K67" s="3" t="s">
        <v>420</v>
      </c>
      <c r="L67" s="3" t="s">
        <v>421</v>
      </c>
      <c r="M67" s="13">
        <f t="shared" si="0"/>
        <v>109</v>
      </c>
      <c r="N67" s="14">
        <v>85</v>
      </c>
      <c r="O67" s="14">
        <v>0</v>
      </c>
      <c r="P67" s="14">
        <v>24</v>
      </c>
      <c r="Q67" s="14">
        <v>0</v>
      </c>
      <c r="R67" s="34">
        <f t="shared" si="1"/>
        <v>468322.23</v>
      </c>
    </row>
    <row r="68" spans="1:18" ht="55.5" customHeight="1" thickBot="1" x14ac:dyDescent="0.3">
      <c r="A68" s="1">
        <v>60</v>
      </c>
      <c r="B68" s="41" t="s">
        <v>422</v>
      </c>
      <c r="C68" s="10" t="s">
        <v>423</v>
      </c>
      <c r="D68" s="3" t="s">
        <v>424</v>
      </c>
      <c r="E68" s="3" t="s">
        <v>425</v>
      </c>
      <c r="F68" s="4">
        <v>44225</v>
      </c>
      <c r="G68" s="4">
        <v>44561</v>
      </c>
      <c r="H68" s="4" t="s">
        <v>22</v>
      </c>
      <c r="I68" s="3" t="s">
        <v>426</v>
      </c>
      <c r="J68" s="3" t="s">
        <v>148</v>
      </c>
      <c r="K68" s="3" t="s">
        <v>427</v>
      </c>
      <c r="L68" s="3" t="s">
        <v>428</v>
      </c>
      <c r="M68" s="13">
        <f t="shared" si="0"/>
        <v>73</v>
      </c>
      <c r="N68" s="23">
        <v>0</v>
      </c>
      <c r="O68" s="23">
        <v>42</v>
      </c>
      <c r="P68" s="23">
        <v>0</v>
      </c>
      <c r="Q68" s="23">
        <v>31</v>
      </c>
      <c r="R68" s="34">
        <f t="shared" si="1"/>
        <v>254253.38999999998</v>
      </c>
    </row>
    <row r="69" spans="1:18" ht="55.5" customHeight="1" thickBot="1" x14ac:dyDescent="0.3">
      <c r="A69" s="1">
        <v>61</v>
      </c>
      <c r="B69" s="9" t="s">
        <v>429</v>
      </c>
      <c r="C69" s="2" t="s">
        <v>429</v>
      </c>
      <c r="D69" s="3" t="s">
        <v>430</v>
      </c>
      <c r="E69" s="3" t="s">
        <v>431</v>
      </c>
      <c r="F69" s="4">
        <v>44225</v>
      </c>
      <c r="G69" s="4">
        <v>44561</v>
      </c>
      <c r="H69" s="4" t="s">
        <v>22</v>
      </c>
      <c r="I69" s="3" t="s">
        <v>432</v>
      </c>
      <c r="J69" s="3" t="s">
        <v>32</v>
      </c>
      <c r="K69" s="3" t="s">
        <v>433</v>
      </c>
      <c r="L69" s="3" t="s">
        <v>434</v>
      </c>
      <c r="M69" s="13">
        <f t="shared" si="0"/>
        <v>245</v>
      </c>
      <c r="N69" s="14">
        <v>0</v>
      </c>
      <c r="O69" s="14">
        <v>100</v>
      </c>
      <c r="P69" s="14">
        <v>0</v>
      </c>
      <c r="Q69" s="14">
        <v>145</v>
      </c>
      <c r="R69" s="34">
        <f t="shared" si="1"/>
        <v>899463.75</v>
      </c>
    </row>
    <row r="70" spans="1:18" ht="55.5" customHeight="1" thickBot="1" x14ac:dyDescent="0.3">
      <c r="A70" s="1">
        <v>62</v>
      </c>
      <c r="B70" s="9" t="s">
        <v>435</v>
      </c>
      <c r="C70" s="2" t="s">
        <v>435</v>
      </c>
      <c r="D70" s="3" t="s">
        <v>436</v>
      </c>
      <c r="E70" s="3" t="s">
        <v>437</v>
      </c>
      <c r="F70" s="4">
        <v>44225</v>
      </c>
      <c r="G70" s="4">
        <v>44561</v>
      </c>
      <c r="H70" s="4" t="s">
        <v>22</v>
      </c>
      <c r="I70" s="3" t="s">
        <v>438</v>
      </c>
      <c r="J70" s="3" t="s">
        <v>55</v>
      </c>
      <c r="K70" s="3" t="s">
        <v>439</v>
      </c>
      <c r="L70" s="3" t="s">
        <v>440</v>
      </c>
      <c r="M70" s="13">
        <f t="shared" si="0"/>
        <v>125</v>
      </c>
      <c r="N70" s="14">
        <v>80</v>
      </c>
      <c r="O70" s="14">
        <v>0</v>
      </c>
      <c r="P70" s="14">
        <v>45</v>
      </c>
      <c r="Q70" s="14">
        <v>0</v>
      </c>
      <c r="R70" s="34">
        <f t="shared" si="1"/>
        <v>550194.15</v>
      </c>
    </row>
    <row r="71" spans="1:18" ht="55.5" customHeight="1" thickBot="1" x14ac:dyDescent="0.3">
      <c r="A71" s="1">
        <v>63</v>
      </c>
      <c r="B71" s="9" t="s">
        <v>441</v>
      </c>
      <c r="C71" s="2" t="s">
        <v>442</v>
      </c>
      <c r="D71" s="3" t="s">
        <v>443</v>
      </c>
      <c r="E71" s="3" t="s">
        <v>444</v>
      </c>
      <c r="F71" s="4">
        <v>44225</v>
      </c>
      <c r="G71" s="4">
        <v>44561</v>
      </c>
      <c r="H71" s="4" t="s">
        <v>22</v>
      </c>
      <c r="I71" s="3" t="s">
        <v>445</v>
      </c>
      <c r="J71" s="3" t="s">
        <v>148</v>
      </c>
      <c r="K71" s="3" t="s">
        <v>446</v>
      </c>
      <c r="L71" s="3" t="s">
        <v>447</v>
      </c>
      <c r="M71" s="13">
        <f t="shared" si="0"/>
        <v>177</v>
      </c>
      <c r="N71" s="14">
        <v>56</v>
      </c>
      <c r="O71" s="14">
        <v>0</v>
      </c>
      <c r="P71" s="14">
        <v>121</v>
      </c>
      <c r="Q71" s="14">
        <v>0</v>
      </c>
      <c r="R71" s="34">
        <f t="shared" si="1"/>
        <v>822099.07000000007</v>
      </c>
    </row>
    <row r="72" spans="1:18" ht="55.5" customHeight="1" thickBot="1" x14ac:dyDescent="0.3">
      <c r="A72" s="1">
        <v>64</v>
      </c>
      <c r="B72" s="9" t="s">
        <v>448</v>
      </c>
      <c r="C72" s="2" t="s">
        <v>448</v>
      </c>
      <c r="D72" s="3" t="s">
        <v>449</v>
      </c>
      <c r="E72" s="3" t="s">
        <v>450</v>
      </c>
      <c r="F72" s="4">
        <v>44225</v>
      </c>
      <c r="G72" s="4">
        <v>44561</v>
      </c>
      <c r="H72" s="4" t="s">
        <v>22</v>
      </c>
      <c r="I72" s="3" t="s">
        <v>451</v>
      </c>
      <c r="J72" s="3" t="s">
        <v>32</v>
      </c>
      <c r="K72" s="3" t="s">
        <v>452</v>
      </c>
      <c r="L72" s="3" t="s">
        <v>453</v>
      </c>
      <c r="M72" s="13">
        <f t="shared" si="0"/>
        <v>167</v>
      </c>
      <c r="N72" s="14">
        <v>71</v>
      </c>
      <c r="O72" s="14">
        <v>46</v>
      </c>
      <c r="P72" s="14">
        <v>50</v>
      </c>
      <c r="Q72" s="14">
        <v>0</v>
      </c>
      <c r="R72" s="34">
        <f t="shared" si="1"/>
        <v>675630.77</v>
      </c>
    </row>
    <row r="73" spans="1:18" ht="55.5" customHeight="1" thickBot="1" x14ac:dyDescent="0.3">
      <c r="A73" s="1">
        <v>65</v>
      </c>
      <c r="B73" s="9" t="s">
        <v>454</v>
      </c>
      <c r="C73" s="2" t="s">
        <v>454</v>
      </c>
      <c r="D73" s="3" t="s">
        <v>455</v>
      </c>
      <c r="E73" s="3" t="s">
        <v>456</v>
      </c>
      <c r="F73" s="4">
        <v>44225</v>
      </c>
      <c r="G73" s="4">
        <v>44561</v>
      </c>
      <c r="H73" s="4" t="s">
        <v>22</v>
      </c>
      <c r="I73" s="3" t="s">
        <v>457</v>
      </c>
      <c r="J73" s="3" t="s">
        <v>84</v>
      </c>
      <c r="K73" s="3" t="s">
        <v>458</v>
      </c>
      <c r="L73" s="3" t="s">
        <v>459</v>
      </c>
      <c r="M73" s="13">
        <f t="shared" si="0"/>
        <v>111</v>
      </c>
      <c r="N73" s="14">
        <v>75</v>
      </c>
      <c r="O73" s="14">
        <v>0</v>
      </c>
      <c r="P73" s="14">
        <v>36</v>
      </c>
      <c r="Q73" s="14">
        <v>0</v>
      </c>
      <c r="R73" s="34">
        <f t="shared" si="1"/>
        <v>485597.97000000003</v>
      </c>
    </row>
    <row r="74" spans="1:18" ht="55.5" customHeight="1" thickBot="1" x14ac:dyDescent="0.3">
      <c r="A74" s="1">
        <v>66</v>
      </c>
      <c r="B74" s="9" t="s">
        <v>460</v>
      </c>
      <c r="C74" s="2" t="s">
        <v>460</v>
      </c>
      <c r="D74" s="3" t="s">
        <v>461</v>
      </c>
      <c r="E74" s="3" t="s">
        <v>462</v>
      </c>
      <c r="F74" s="4">
        <v>44225</v>
      </c>
      <c r="G74" s="4">
        <v>44561</v>
      </c>
      <c r="H74" s="4" t="s">
        <v>22</v>
      </c>
      <c r="I74" s="3" t="s">
        <v>463</v>
      </c>
      <c r="J74" s="3" t="s">
        <v>76</v>
      </c>
      <c r="K74" s="3" t="s">
        <v>464</v>
      </c>
      <c r="L74" s="3" t="s">
        <v>465</v>
      </c>
      <c r="M74" s="13">
        <f t="shared" si="0"/>
        <v>98</v>
      </c>
      <c r="N74" s="14">
        <v>0</v>
      </c>
      <c r="O74" s="14">
        <v>28</v>
      </c>
      <c r="P74" s="14">
        <v>0</v>
      </c>
      <c r="Q74" s="14">
        <v>70</v>
      </c>
      <c r="R74" s="34">
        <f t="shared" si="1"/>
        <v>373305.66</v>
      </c>
    </row>
    <row r="75" spans="1:18" ht="55.5" customHeight="1" thickBot="1" x14ac:dyDescent="0.3">
      <c r="A75" s="1">
        <v>67</v>
      </c>
      <c r="B75" s="41" t="s">
        <v>466</v>
      </c>
      <c r="C75" s="10" t="s">
        <v>467</v>
      </c>
      <c r="D75" s="3" t="s">
        <v>468</v>
      </c>
      <c r="E75" s="3" t="s">
        <v>469</v>
      </c>
      <c r="F75" s="4">
        <v>44225</v>
      </c>
      <c r="G75" s="4">
        <v>44561</v>
      </c>
      <c r="H75" s="4" t="s">
        <v>22</v>
      </c>
      <c r="I75" s="24" t="s">
        <v>470</v>
      </c>
      <c r="J75" s="3" t="s">
        <v>76</v>
      </c>
      <c r="K75" s="3" t="s">
        <v>471</v>
      </c>
      <c r="L75" s="3" t="s">
        <v>472</v>
      </c>
      <c r="M75" s="13">
        <f t="shared" ref="M75:M134" si="2">N75+O75+P75+Q75</f>
        <v>117</v>
      </c>
      <c r="N75" s="14">
        <v>64</v>
      </c>
      <c r="O75" s="14">
        <v>0</v>
      </c>
      <c r="P75" s="14">
        <v>53</v>
      </c>
      <c r="Q75" s="14">
        <v>0</v>
      </c>
      <c r="R75" s="34">
        <f t="shared" ref="R75:R129" si="3">(N75*4131.15)+(O75*3004.47)+(P75*4882.27)+Q75*4131.15</f>
        <v>523153.91000000003</v>
      </c>
    </row>
    <row r="76" spans="1:18" ht="55.5" customHeight="1" thickBot="1" x14ac:dyDescent="0.3">
      <c r="A76" s="1">
        <v>68</v>
      </c>
      <c r="B76" s="9" t="s">
        <v>473</v>
      </c>
      <c r="C76" s="2" t="s">
        <v>474</v>
      </c>
      <c r="D76" s="3" t="s">
        <v>475</v>
      </c>
      <c r="E76" s="3" t="s">
        <v>476</v>
      </c>
      <c r="F76" s="4">
        <v>44225</v>
      </c>
      <c r="G76" s="4">
        <v>44561</v>
      </c>
      <c r="H76" s="4" t="s">
        <v>22</v>
      </c>
      <c r="I76" s="3" t="s">
        <v>477</v>
      </c>
      <c r="J76" s="3" t="s">
        <v>32</v>
      </c>
      <c r="K76" s="3" t="s">
        <v>478</v>
      </c>
      <c r="L76" s="3" t="s">
        <v>479</v>
      </c>
      <c r="M76" s="13">
        <f t="shared" si="2"/>
        <v>95</v>
      </c>
      <c r="N76" s="14">
        <v>28</v>
      </c>
      <c r="O76" s="14">
        <v>0</v>
      </c>
      <c r="P76" s="14">
        <v>0</v>
      </c>
      <c r="Q76" s="14">
        <v>67</v>
      </c>
      <c r="R76" s="34">
        <f t="shared" si="3"/>
        <v>392459.25</v>
      </c>
    </row>
    <row r="77" spans="1:18" ht="55.5" customHeight="1" thickBot="1" x14ac:dyDescent="0.3">
      <c r="A77" s="1">
        <v>69</v>
      </c>
      <c r="B77" s="9" t="s">
        <v>480</v>
      </c>
      <c r="C77" s="2" t="s">
        <v>481</v>
      </c>
      <c r="D77" s="3" t="s">
        <v>482</v>
      </c>
      <c r="E77" s="3" t="s">
        <v>483</v>
      </c>
      <c r="F77" s="4">
        <v>44225</v>
      </c>
      <c r="G77" s="4">
        <v>44561</v>
      </c>
      <c r="H77" s="4" t="s">
        <v>22</v>
      </c>
      <c r="I77" s="3" t="s">
        <v>484</v>
      </c>
      <c r="J77" s="3" t="s">
        <v>47</v>
      </c>
      <c r="K77" s="3" t="s">
        <v>485</v>
      </c>
      <c r="L77" s="3" t="s">
        <v>486</v>
      </c>
      <c r="M77" s="13">
        <f t="shared" si="2"/>
        <v>51</v>
      </c>
      <c r="N77" s="14">
        <v>33</v>
      </c>
      <c r="O77" s="14">
        <v>0</v>
      </c>
      <c r="P77" s="14">
        <v>18</v>
      </c>
      <c r="Q77" s="14">
        <v>0</v>
      </c>
      <c r="R77" s="34">
        <f t="shared" si="3"/>
        <v>224208.81</v>
      </c>
    </row>
    <row r="78" spans="1:18" ht="55.5" customHeight="1" thickBot="1" x14ac:dyDescent="0.3">
      <c r="A78" s="1">
        <v>70</v>
      </c>
      <c r="B78" s="9" t="s">
        <v>487</v>
      </c>
      <c r="C78" s="2" t="s">
        <v>487</v>
      </c>
      <c r="D78" s="3" t="s">
        <v>488</v>
      </c>
      <c r="E78" s="3" t="s">
        <v>489</v>
      </c>
      <c r="F78" s="4">
        <v>44225</v>
      </c>
      <c r="G78" s="4">
        <v>44561</v>
      </c>
      <c r="H78" s="4" t="s">
        <v>22</v>
      </c>
      <c r="I78" s="3" t="s">
        <v>490</v>
      </c>
      <c r="J78" s="3" t="s">
        <v>47</v>
      </c>
      <c r="K78" s="3" t="s">
        <v>491</v>
      </c>
      <c r="L78" s="3" t="s">
        <v>492</v>
      </c>
      <c r="M78" s="13">
        <f t="shared" si="2"/>
        <v>93</v>
      </c>
      <c r="N78" s="14">
        <v>45</v>
      </c>
      <c r="O78" s="14">
        <v>0</v>
      </c>
      <c r="P78" s="14">
        <v>48</v>
      </c>
      <c r="Q78" s="14">
        <v>0</v>
      </c>
      <c r="R78" s="34">
        <f t="shared" si="3"/>
        <v>420250.70999999996</v>
      </c>
    </row>
    <row r="79" spans="1:18" ht="55.5" customHeight="1" thickBot="1" x14ac:dyDescent="0.3">
      <c r="A79" s="1">
        <v>71</v>
      </c>
      <c r="B79" s="9" t="s">
        <v>493</v>
      </c>
      <c r="C79" s="2" t="s">
        <v>494</v>
      </c>
      <c r="D79" s="3" t="s">
        <v>495</v>
      </c>
      <c r="E79" s="3" t="s">
        <v>496</v>
      </c>
      <c r="F79" s="4">
        <v>44228</v>
      </c>
      <c r="G79" s="4">
        <v>44561</v>
      </c>
      <c r="H79" s="4" t="s">
        <v>22</v>
      </c>
      <c r="I79" s="3" t="s">
        <v>497</v>
      </c>
      <c r="J79" s="3" t="s">
        <v>84</v>
      </c>
      <c r="K79" s="3" t="s">
        <v>498</v>
      </c>
      <c r="L79" s="3" t="s">
        <v>499</v>
      </c>
      <c r="M79" s="13">
        <f t="shared" si="2"/>
        <v>60</v>
      </c>
      <c r="N79" s="14">
        <v>21</v>
      </c>
      <c r="O79" s="14">
        <v>0</v>
      </c>
      <c r="P79" s="14">
        <v>0</v>
      </c>
      <c r="Q79" s="14">
        <v>39</v>
      </c>
      <c r="R79" s="34">
        <f t="shared" si="3"/>
        <v>247868.99999999997</v>
      </c>
    </row>
    <row r="80" spans="1:18" ht="55.5" customHeight="1" thickBot="1" x14ac:dyDescent="0.3">
      <c r="A80" s="1">
        <v>72</v>
      </c>
      <c r="B80" s="9" t="s">
        <v>500</v>
      </c>
      <c r="C80" s="2" t="s">
        <v>501</v>
      </c>
      <c r="D80" s="3" t="s">
        <v>502</v>
      </c>
      <c r="E80" s="3" t="s">
        <v>503</v>
      </c>
      <c r="F80" s="4">
        <v>44221</v>
      </c>
      <c r="G80" s="4">
        <v>44561</v>
      </c>
      <c r="H80" s="4" t="s">
        <v>22</v>
      </c>
      <c r="I80" s="3" t="s">
        <v>504</v>
      </c>
      <c r="J80" s="3" t="s">
        <v>24</v>
      </c>
      <c r="K80" s="3" t="s">
        <v>505</v>
      </c>
      <c r="L80" s="3" t="s">
        <v>506</v>
      </c>
      <c r="M80" s="13">
        <f t="shared" si="2"/>
        <v>107</v>
      </c>
      <c r="N80" s="14">
        <v>0</v>
      </c>
      <c r="O80" s="14">
        <v>30</v>
      </c>
      <c r="P80" s="14">
        <v>0</v>
      </c>
      <c r="Q80" s="14">
        <v>77</v>
      </c>
      <c r="R80" s="34">
        <f t="shared" si="3"/>
        <v>408232.64999999997</v>
      </c>
    </row>
    <row r="81" spans="1:18" ht="55.5" customHeight="1" thickBot="1" x14ac:dyDescent="0.3">
      <c r="A81" s="1">
        <v>73</v>
      </c>
      <c r="B81" s="9" t="s">
        <v>507</v>
      </c>
      <c r="C81" s="2" t="s">
        <v>508</v>
      </c>
      <c r="D81" s="3" t="s">
        <v>509</v>
      </c>
      <c r="E81" s="3" t="s">
        <v>510</v>
      </c>
      <c r="F81" s="4">
        <v>44225</v>
      </c>
      <c r="G81" s="4">
        <v>44561</v>
      </c>
      <c r="H81" s="4" t="s">
        <v>22</v>
      </c>
      <c r="I81" s="3" t="s">
        <v>511</v>
      </c>
      <c r="J81" s="3" t="s">
        <v>24</v>
      </c>
      <c r="K81" s="3" t="s">
        <v>512</v>
      </c>
      <c r="L81" s="3" t="s">
        <v>513</v>
      </c>
      <c r="M81" s="13">
        <f t="shared" si="2"/>
        <v>63</v>
      </c>
      <c r="N81" s="14">
        <v>34</v>
      </c>
      <c r="O81" s="14">
        <v>0</v>
      </c>
      <c r="P81" s="14">
        <v>29</v>
      </c>
      <c r="Q81" s="14">
        <v>0</v>
      </c>
      <c r="R81" s="34">
        <f t="shared" si="3"/>
        <v>282044.93</v>
      </c>
    </row>
    <row r="82" spans="1:18" ht="55.5" customHeight="1" thickBot="1" x14ac:dyDescent="0.3">
      <c r="A82" s="1">
        <v>74</v>
      </c>
      <c r="B82" s="9" t="s">
        <v>514</v>
      </c>
      <c r="C82" s="2" t="s">
        <v>515</v>
      </c>
      <c r="D82" s="3" t="s">
        <v>516</v>
      </c>
      <c r="E82" s="3" t="s">
        <v>517</v>
      </c>
      <c r="F82" s="4">
        <v>44224</v>
      </c>
      <c r="G82" s="4">
        <v>44561</v>
      </c>
      <c r="H82" s="4" t="s">
        <v>22</v>
      </c>
      <c r="I82" s="3" t="s">
        <v>518</v>
      </c>
      <c r="J82" s="3" t="s">
        <v>119</v>
      </c>
      <c r="K82" s="3" t="s">
        <v>519</v>
      </c>
      <c r="L82" s="3" t="s">
        <v>520</v>
      </c>
      <c r="M82" s="13">
        <f t="shared" si="2"/>
        <v>369</v>
      </c>
      <c r="N82" s="14">
        <v>159</v>
      </c>
      <c r="O82" s="14">
        <v>0</v>
      </c>
      <c r="P82" s="14">
        <v>210</v>
      </c>
      <c r="Q82" s="14">
        <v>0</v>
      </c>
      <c r="R82" s="34">
        <f t="shared" si="3"/>
        <v>1682129.55</v>
      </c>
    </row>
    <row r="83" spans="1:18" ht="55.5" customHeight="1" thickBot="1" x14ac:dyDescent="0.3">
      <c r="A83" s="1">
        <v>75</v>
      </c>
      <c r="B83" s="9" t="s">
        <v>521</v>
      </c>
      <c r="C83" s="2" t="s">
        <v>522</v>
      </c>
      <c r="D83" s="3" t="s">
        <v>523</v>
      </c>
      <c r="E83" s="3" t="s">
        <v>524</v>
      </c>
      <c r="F83" s="4">
        <v>44225</v>
      </c>
      <c r="G83" s="4">
        <v>44561</v>
      </c>
      <c r="H83" s="4" t="s">
        <v>22</v>
      </c>
      <c r="I83" s="3" t="s">
        <v>525</v>
      </c>
      <c r="J83" s="3" t="s">
        <v>32</v>
      </c>
      <c r="K83" s="3" t="s">
        <v>526</v>
      </c>
      <c r="L83" s="3" t="s">
        <v>527</v>
      </c>
      <c r="M83" s="13">
        <f t="shared" si="2"/>
        <v>147</v>
      </c>
      <c r="N83" s="14">
        <v>88</v>
      </c>
      <c r="O83" s="14">
        <v>0</v>
      </c>
      <c r="P83" s="14">
        <v>40</v>
      </c>
      <c r="Q83" s="14">
        <v>19</v>
      </c>
      <c r="R83" s="34">
        <f t="shared" si="3"/>
        <v>637323.85</v>
      </c>
    </row>
    <row r="84" spans="1:18" ht="55.5" customHeight="1" thickBot="1" x14ac:dyDescent="0.3">
      <c r="A84" s="1">
        <v>76</v>
      </c>
      <c r="B84" s="41" t="s">
        <v>528</v>
      </c>
      <c r="C84" s="10" t="s">
        <v>529</v>
      </c>
      <c r="D84" s="3" t="s">
        <v>530</v>
      </c>
      <c r="E84" s="3" t="s">
        <v>531</v>
      </c>
      <c r="F84" s="4">
        <v>44225</v>
      </c>
      <c r="G84" s="4">
        <v>44561</v>
      </c>
      <c r="H84" s="4" t="s">
        <v>22</v>
      </c>
      <c r="I84" s="3" t="s">
        <v>532</v>
      </c>
      <c r="J84" s="3" t="s">
        <v>119</v>
      </c>
      <c r="K84" s="3" t="s">
        <v>533</v>
      </c>
      <c r="L84" s="3" t="s">
        <v>534</v>
      </c>
      <c r="M84" s="13">
        <f t="shared" si="2"/>
        <v>45</v>
      </c>
      <c r="N84" s="14">
        <v>20</v>
      </c>
      <c r="O84" s="14">
        <v>0</v>
      </c>
      <c r="P84" s="14">
        <v>25</v>
      </c>
      <c r="Q84" s="14">
        <v>0</v>
      </c>
      <c r="R84" s="34">
        <f t="shared" si="3"/>
        <v>204679.75</v>
      </c>
    </row>
    <row r="85" spans="1:18" ht="55.5" customHeight="1" thickBot="1" x14ac:dyDescent="0.3">
      <c r="A85" s="1">
        <v>77</v>
      </c>
      <c r="B85" s="9" t="s">
        <v>535</v>
      </c>
      <c r="C85" s="2" t="s">
        <v>535</v>
      </c>
      <c r="D85" s="3" t="s">
        <v>536</v>
      </c>
      <c r="E85" s="3" t="s">
        <v>537</v>
      </c>
      <c r="F85" s="4">
        <v>44225</v>
      </c>
      <c r="G85" s="4">
        <v>44561</v>
      </c>
      <c r="H85" s="4" t="s">
        <v>22</v>
      </c>
      <c r="I85" s="3" t="s">
        <v>538</v>
      </c>
      <c r="J85" s="3" t="s">
        <v>32</v>
      </c>
      <c r="K85" s="3" t="s">
        <v>539</v>
      </c>
      <c r="L85" s="3" t="s">
        <v>540</v>
      </c>
      <c r="M85" s="13">
        <f t="shared" si="2"/>
        <v>108</v>
      </c>
      <c r="N85" s="14">
        <v>60</v>
      </c>
      <c r="O85" s="14">
        <v>0</v>
      </c>
      <c r="P85" s="14">
        <v>0</v>
      </c>
      <c r="Q85" s="14">
        <v>48</v>
      </c>
      <c r="R85" s="34">
        <f t="shared" si="3"/>
        <v>446164.19999999995</v>
      </c>
    </row>
    <row r="86" spans="1:18" ht="55.5" customHeight="1" thickBot="1" x14ac:dyDescent="0.3">
      <c r="A86" s="1">
        <v>78</v>
      </c>
      <c r="B86" s="9" t="s">
        <v>541</v>
      </c>
      <c r="C86" s="2" t="s">
        <v>542</v>
      </c>
      <c r="D86" s="3" t="s">
        <v>543</v>
      </c>
      <c r="E86" s="3" t="s">
        <v>544</v>
      </c>
      <c r="F86" s="4">
        <v>44225</v>
      </c>
      <c r="G86" s="4">
        <v>44561</v>
      </c>
      <c r="H86" s="4" t="s">
        <v>22</v>
      </c>
      <c r="I86" s="3" t="s">
        <v>545</v>
      </c>
      <c r="J86" s="3" t="s">
        <v>55</v>
      </c>
      <c r="K86" s="3" t="s">
        <v>546</v>
      </c>
      <c r="L86" s="3" t="s">
        <v>547</v>
      </c>
      <c r="M86" s="13">
        <f t="shared" si="2"/>
        <v>68</v>
      </c>
      <c r="N86" s="14">
        <v>42</v>
      </c>
      <c r="O86" s="14">
        <v>0</v>
      </c>
      <c r="P86" s="14">
        <v>0</v>
      </c>
      <c r="Q86" s="14">
        <v>26</v>
      </c>
      <c r="R86" s="34">
        <f t="shared" si="3"/>
        <v>280918.19999999995</v>
      </c>
    </row>
    <row r="87" spans="1:18" ht="55.5" customHeight="1" thickBot="1" x14ac:dyDescent="0.3">
      <c r="A87" s="1">
        <v>79</v>
      </c>
      <c r="B87" s="9" t="s">
        <v>548</v>
      </c>
      <c r="C87" s="2" t="s">
        <v>549</v>
      </c>
      <c r="D87" s="3" t="s">
        <v>550</v>
      </c>
      <c r="E87" s="3" t="s">
        <v>551</v>
      </c>
      <c r="F87" s="4">
        <v>44225</v>
      </c>
      <c r="G87" s="4">
        <v>44561</v>
      </c>
      <c r="H87" s="4" t="s">
        <v>22</v>
      </c>
      <c r="I87" s="3" t="s">
        <v>552</v>
      </c>
      <c r="J87" s="3" t="s">
        <v>55</v>
      </c>
      <c r="K87" s="3" t="s">
        <v>553</v>
      </c>
      <c r="L87" s="3" t="s">
        <v>554</v>
      </c>
      <c r="M87" s="13">
        <f t="shared" si="2"/>
        <v>226</v>
      </c>
      <c r="N87" s="14">
        <v>78</v>
      </c>
      <c r="O87" s="14">
        <v>23</v>
      </c>
      <c r="P87" s="14">
        <v>94</v>
      </c>
      <c r="Q87" s="14">
        <v>31</v>
      </c>
      <c r="R87" s="34">
        <f t="shared" si="3"/>
        <v>978331.54</v>
      </c>
    </row>
    <row r="88" spans="1:18" ht="55.5" customHeight="1" thickBot="1" x14ac:dyDescent="0.3">
      <c r="A88" s="1">
        <v>80</v>
      </c>
      <c r="B88" s="9" t="s">
        <v>555</v>
      </c>
      <c r="C88" s="2" t="s">
        <v>556</v>
      </c>
      <c r="D88" s="3" t="s">
        <v>557</v>
      </c>
      <c r="E88" s="3" t="s">
        <v>558</v>
      </c>
      <c r="F88" s="4">
        <v>44221</v>
      </c>
      <c r="G88" s="4">
        <v>44561</v>
      </c>
      <c r="H88" s="4" t="s">
        <v>22</v>
      </c>
      <c r="I88" s="5" t="s">
        <v>559</v>
      </c>
      <c r="J88" s="5" t="s">
        <v>84</v>
      </c>
      <c r="K88" s="5" t="s">
        <v>560</v>
      </c>
      <c r="L88" s="5" t="s">
        <v>561</v>
      </c>
      <c r="M88" s="7">
        <f t="shared" si="2"/>
        <v>115</v>
      </c>
      <c r="N88" s="8">
        <v>74</v>
      </c>
      <c r="O88" s="8">
        <v>0</v>
      </c>
      <c r="P88" s="8">
        <v>41</v>
      </c>
      <c r="Q88" s="8">
        <v>0</v>
      </c>
      <c r="R88" s="34">
        <f t="shared" si="3"/>
        <v>505878.17</v>
      </c>
    </row>
    <row r="89" spans="1:18" ht="55.5" customHeight="1" thickBot="1" x14ac:dyDescent="0.3">
      <c r="A89" s="1">
        <v>81</v>
      </c>
      <c r="B89" s="9" t="s">
        <v>562</v>
      </c>
      <c r="C89" s="2" t="s">
        <v>563</v>
      </c>
      <c r="D89" s="3" t="s">
        <v>564</v>
      </c>
      <c r="E89" s="3" t="s">
        <v>565</v>
      </c>
      <c r="F89" s="4">
        <v>44225</v>
      </c>
      <c r="G89" s="4">
        <v>44561</v>
      </c>
      <c r="H89" s="4" t="s">
        <v>22</v>
      </c>
      <c r="I89" s="5" t="s">
        <v>566</v>
      </c>
      <c r="J89" s="5" t="s">
        <v>148</v>
      </c>
      <c r="K89" s="5" t="s">
        <v>567</v>
      </c>
      <c r="L89" s="5" t="s">
        <v>568</v>
      </c>
      <c r="M89" s="7">
        <f t="shared" si="2"/>
        <v>120</v>
      </c>
      <c r="N89" s="8">
        <v>70</v>
      </c>
      <c r="O89" s="8">
        <v>0</v>
      </c>
      <c r="P89" s="8">
        <v>50</v>
      </c>
      <c r="Q89" s="8">
        <v>0</v>
      </c>
      <c r="R89" s="34">
        <f t="shared" si="3"/>
        <v>533294</v>
      </c>
    </row>
    <row r="90" spans="1:18" ht="55.5" customHeight="1" thickBot="1" x14ac:dyDescent="0.3">
      <c r="A90" s="1">
        <v>82</v>
      </c>
      <c r="B90" s="9" t="s">
        <v>569</v>
      </c>
      <c r="C90" s="2" t="s">
        <v>569</v>
      </c>
      <c r="D90" s="3" t="s">
        <v>570</v>
      </c>
      <c r="E90" s="3" t="s">
        <v>571</v>
      </c>
      <c r="F90" s="4">
        <v>44225</v>
      </c>
      <c r="G90" s="4">
        <v>44561</v>
      </c>
      <c r="H90" s="4" t="s">
        <v>22</v>
      </c>
      <c r="I90" s="5" t="s">
        <v>572</v>
      </c>
      <c r="J90" s="5" t="s">
        <v>55</v>
      </c>
      <c r="K90" s="5" t="s">
        <v>573</v>
      </c>
      <c r="L90" s="5" t="s">
        <v>574</v>
      </c>
      <c r="M90" s="7">
        <f t="shared" si="2"/>
        <v>123</v>
      </c>
      <c r="N90" s="8">
        <v>81</v>
      </c>
      <c r="O90" s="8">
        <v>0</v>
      </c>
      <c r="P90" s="8">
        <v>25</v>
      </c>
      <c r="Q90" s="8">
        <v>17</v>
      </c>
      <c r="R90" s="34">
        <f t="shared" si="3"/>
        <v>526909.44999999995</v>
      </c>
    </row>
    <row r="91" spans="1:18" ht="55.5" customHeight="1" thickBot="1" x14ac:dyDescent="0.3">
      <c r="A91" s="1">
        <v>83</v>
      </c>
      <c r="B91" s="9" t="s">
        <v>575</v>
      </c>
      <c r="C91" s="2" t="s">
        <v>576</v>
      </c>
      <c r="D91" s="3" t="s">
        <v>577</v>
      </c>
      <c r="E91" s="3" t="s">
        <v>578</v>
      </c>
      <c r="F91" s="4">
        <v>44225</v>
      </c>
      <c r="G91" s="4">
        <v>44561</v>
      </c>
      <c r="H91" s="4" t="s">
        <v>22</v>
      </c>
      <c r="I91" s="5" t="s">
        <v>579</v>
      </c>
      <c r="J91" s="5" t="s">
        <v>84</v>
      </c>
      <c r="K91" s="5" t="s">
        <v>580</v>
      </c>
      <c r="L91" s="17" t="s">
        <v>581</v>
      </c>
      <c r="M91" s="7">
        <f t="shared" si="2"/>
        <v>45</v>
      </c>
      <c r="N91" s="8">
        <v>33</v>
      </c>
      <c r="O91" s="8">
        <v>0</v>
      </c>
      <c r="P91" s="8">
        <v>12</v>
      </c>
      <c r="Q91" s="8">
        <v>0</v>
      </c>
      <c r="R91" s="34">
        <f t="shared" si="3"/>
        <v>194915.19</v>
      </c>
    </row>
    <row r="92" spans="1:18" ht="55.5" customHeight="1" thickBot="1" x14ac:dyDescent="0.3">
      <c r="A92" s="1">
        <v>84</v>
      </c>
      <c r="B92" s="9" t="s">
        <v>582</v>
      </c>
      <c r="C92" s="2" t="s">
        <v>582</v>
      </c>
      <c r="D92" s="3" t="s">
        <v>583</v>
      </c>
      <c r="E92" s="3" t="s">
        <v>584</v>
      </c>
      <c r="F92" s="4">
        <v>44225</v>
      </c>
      <c r="G92" s="4">
        <v>44561</v>
      </c>
      <c r="H92" s="4" t="s">
        <v>22</v>
      </c>
      <c r="I92" s="5" t="s">
        <v>585</v>
      </c>
      <c r="J92" s="5" t="s">
        <v>98</v>
      </c>
      <c r="K92" s="5" t="s">
        <v>586</v>
      </c>
      <c r="L92" s="5" t="s">
        <v>587</v>
      </c>
      <c r="M92" s="7">
        <f t="shared" si="2"/>
        <v>69</v>
      </c>
      <c r="N92" s="8">
        <v>46</v>
      </c>
      <c r="O92" s="8">
        <v>0</v>
      </c>
      <c r="P92" s="8">
        <v>9</v>
      </c>
      <c r="Q92" s="8">
        <v>14</v>
      </c>
      <c r="R92" s="34">
        <f t="shared" si="3"/>
        <v>291809.43</v>
      </c>
    </row>
    <row r="93" spans="1:18" ht="55.5" customHeight="1" thickBot="1" x14ac:dyDescent="0.3">
      <c r="A93" s="1">
        <v>85</v>
      </c>
      <c r="B93" s="9" t="s">
        <v>588</v>
      </c>
      <c r="C93" s="2" t="s">
        <v>589</v>
      </c>
      <c r="D93" s="3" t="s">
        <v>590</v>
      </c>
      <c r="E93" s="3" t="s">
        <v>591</v>
      </c>
      <c r="F93" s="4">
        <v>44225</v>
      </c>
      <c r="G93" s="4">
        <v>44561</v>
      </c>
      <c r="H93" s="4" t="s">
        <v>22</v>
      </c>
      <c r="I93" s="5" t="s">
        <v>592</v>
      </c>
      <c r="J93" s="5" t="s">
        <v>76</v>
      </c>
      <c r="K93" s="5" t="s">
        <v>593</v>
      </c>
      <c r="L93" s="5" t="s">
        <v>594</v>
      </c>
      <c r="M93" s="7">
        <f t="shared" si="2"/>
        <v>32</v>
      </c>
      <c r="N93" s="8">
        <v>0</v>
      </c>
      <c r="O93" s="8">
        <v>8</v>
      </c>
      <c r="P93" s="8">
        <v>0</v>
      </c>
      <c r="Q93" s="8">
        <v>24</v>
      </c>
      <c r="R93" s="34">
        <f t="shared" si="3"/>
        <v>123183.35999999999</v>
      </c>
    </row>
    <row r="94" spans="1:18" ht="55.5" customHeight="1" thickBot="1" x14ac:dyDescent="0.3">
      <c r="A94" s="1">
        <v>86</v>
      </c>
      <c r="B94" s="9" t="s">
        <v>595</v>
      </c>
      <c r="C94" s="2" t="s">
        <v>596</v>
      </c>
      <c r="D94" s="3" t="s">
        <v>597</v>
      </c>
      <c r="E94" s="3" t="s">
        <v>598</v>
      </c>
      <c r="F94" s="4">
        <v>44225</v>
      </c>
      <c r="G94" s="4">
        <v>44561</v>
      </c>
      <c r="H94" s="4" t="s">
        <v>22</v>
      </c>
      <c r="I94" s="5" t="s">
        <v>599</v>
      </c>
      <c r="J94" s="5" t="s">
        <v>148</v>
      </c>
      <c r="K94" s="5" t="s">
        <v>600</v>
      </c>
      <c r="L94" s="5" t="s">
        <v>601</v>
      </c>
      <c r="M94" s="7">
        <f t="shared" si="2"/>
        <v>96</v>
      </c>
      <c r="N94" s="8">
        <v>42</v>
      </c>
      <c r="O94" s="8">
        <v>0</v>
      </c>
      <c r="P94" s="8">
        <v>54</v>
      </c>
      <c r="Q94" s="8">
        <v>0</v>
      </c>
      <c r="R94" s="34">
        <f t="shared" si="3"/>
        <v>437150.88</v>
      </c>
    </row>
    <row r="95" spans="1:18" ht="55.5" customHeight="1" thickBot="1" x14ac:dyDescent="0.3">
      <c r="A95" s="1">
        <v>87</v>
      </c>
      <c r="B95" s="9" t="s">
        <v>602</v>
      </c>
      <c r="C95" s="2" t="s">
        <v>603</v>
      </c>
      <c r="D95" s="3" t="s">
        <v>604</v>
      </c>
      <c r="E95" s="3" t="s">
        <v>605</v>
      </c>
      <c r="F95" s="4">
        <v>44221</v>
      </c>
      <c r="G95" s="4">
        <v>44561</v>
      </c>
      <c r="H95" s="4" t="s">
        <v>22</v>
      </c>
      <c r="I95" s="5" t="s">
        <v>606</v>
      </c>
      <c r="J95" s="5" t="s">
        <v>24</v>
      </c>
      <c r="K95" s="5" t="s">
        <v>607</v>
      </c>
      <c r="L95" s="5" t="s">
        <v>608</v>
      </c>
      <c r="M95" s="7">
        <f>N95+O95+P95+Q95</f>
        <v>574</v>
      </c>
      <c r="N95" s="8">
        <f>50+50+25+44+50+50</f>
        <v>269</v>
      </c>
      <c r="O95" s="8">
        <v>0</v>
      </c>
      <c r="P95" s="8">
        <f>47+49+65+47+47+50</f>
        <v>305</v>
      </c>
      <c r="Q95" s="8">
        <v>0</v>
      </c>
      <c r="R95" s="34">
        <f t="shared" si="3"/>
        <v>2600371.7000000002</v>
      </c>
    </row>
    <row r="96" spans="1:18" ht="55.5" customHeight="1" thickBot="1" x14ac:dyDescent="0.3">
      <c r="A96" s="1">
        <v>88</v>
      </c>
      <c r="B96" s="9" t="s">
        <v>609</v>
      </c>
      <c r="C96" s="2" t="s">
        <v>610</v>
      </c>
      <c r="D96" s="3" t="s">
        <v>611</v>
      </c>
      <c r="E96" s="3" t="s">
        <v>612</v>
      </c>
      <c r="F96" s="4">
        <v>44225</v>
      </c>
      <c r="G96" s="4">
        <v>44561</v>
      </c>
      <c r="H96" s="4" t="s">
        <v>22</v>
      </c>
      <c r="I96" s="5" t="s">
        <v>613</v>
      </c>
      <c r="J96" s="5" t="s">
        <v>148</v>
      </c>
      <c r="K96" s="5" t="s">
        <v>614</v>
      </c>
      <c r="L96" s="5" t="s">
        <v>615</v>
      </c>
      <c r="M96" s="7">
        <f t="shared" si="2"/>
        <v>196</v>
      </c>
      <c r="N96" s="8">
        <f>71+52</f>
        <v>123</v>
      </c>
      <c r="O96" s="8">
        <v>0</v>
      </c>
      <c r="P96" s="8">
        <f>36+37</f>
        <v>73</v>
      </c>
      <c r="Q96" s="8">
        <v>0</v>
      </c>
      <c r="R96" s="34">
        <f t="shared" si="3"/>
        <v>864537.15999999992</v>
      </c>
    </row>
    <row r="97" spans="1:18" ht="55.5" customHeight="1" thickBot="1" x14ac:dyDescent="0.3">
      <c r="A97" s="1">
        <v>89</v>
      </c>
      <c r="B97" s="9" t="s">
        <v>616</v>
      </c>
      <c r="C97" s="2" t="s">
        <v>617</v>
      </c>
      <c r="D97" s="3" t="s">
        <v>618</v>
      </c>
      <c r="E97" s="3" t="s">
        <v>619</v>
      </c>
      <c r="F97" s="4">
        <v>44225</v>
      </c>
      <c r="G97" s="4">
        <v>44561</v>
      </c>
      <c r="H97" s="4" t="s">
        <v>22</v>
      </c>
      <c r="I97" s="5" t="s">
        <v>620</v>
      </c>
      <c r="J97" s="5" t="s">
        <v>24</v>
      </c>
      <c r="K97" s="5" t="s">
        <v>621</v>
      </c>
      <c r="L97" s="5" t="s">
        <v>622</v>
      </c>
      <c r="M97" s="7">
        <f t="shared" si="2"/>
        <v>150</v>
      </c>
      <c r="N97" s="8">
        <v>82</v>
      </c>
      <c r="O97" s="8">
        <v>0</v>
      </c>
      <c r="P97" s="8">
        <v>68</v>
      </c>
      <c r="Q97" s="8">
        <v>0</v>
      </c>
      <c r="R97" s="34">
        <f t="shared" si="3"/>
        <v>670748.66</v>
      </c>
    </row>
    <row r="98" spans="1:18" ht="55.5" customHeight="1" thickBot="1" x14ac:dyDescent="0.3">
      <c r="A98" s="1">
        <v>90</v>
      </c>
      <c r="B98" s="9" t="s">
        <v>623</v>
      </c>
      <c r="C98" s="2" t="s">
        <v>623</v>
      </c>
      <c r="D98" s="3" t="s">
        <v>624</v>
      </c>
      <c r="E98" s="3" t="s">
        <v>625</v>
      </c>
      <c r="F98" s="4">
        <v>44221</v>
      </c>
      <c r="G98" s="4">
        <v>44561</v>
      </c>
      <c r="H98" s="4" t="s">
        <v>22</v>
      </c>
      <c r="I98" s="5" t="s">
        <v>626</v>
      </c>
      <c r="J98" s="5" t="s">
        <v>148</v>
      </c>
      <c r="K98" s="5" t="s">
        <v>627</v>
      </c>
      <c r="L98" s="5" t="s">
        <v>628</v>
      </c>
      <c r="M98" s="7">
        <f t="shared" si="2"/>
        <v>97</v>
      </c>
      <c r="N98" s="8">
        <v>57</v>
      </c>
      <c r="O98" s="8">
        <v>0</v>
      </c>
      <c r="P98" s="8">
        <v>40</v>
      </c>
      <c r="Q98" s="8">
        <v>0</v>
      </c>
      <c r="R98" s="34">
        <f t="shared" si="3"/>
        <v>430766.35</v>
      </c>
    </row>
    <row r="99" spans="1:18" ht="55.5" customHeight="1" thickBot="1" x14ac:dyDescent="0.3">
      <c r="A99" s="1">
        <v>91</v>
      </c>
      <c r="B99" s="9" t="s">
        <v>629</v>
      </c>
      <c r="C99" s="2" t="s">
        <v>630</v>
      </c>
      <c r="D99" s="3" t="s">
        <v>631</v>
      </c>
      <c r="E99" s="3" t="s">
        <v>632</v>
      </c>
      <c r="F99" s="4">
        <v>44225</v>
      </c>
      <c r="G99" s="4">
        <v>44561</v>
      </c>
      <c r="H99" s="4" t="s">
        <v>22</v>
      </c>
      <c r="I99" s="5" t="s">
        <v>633</v>
      </c>
      <c r="J99" s="5" t="s">
        <v>55</v>
      </c>
      <c r="K99" s="5" t="s">
        <v>634</v>
      </c>
      <c r="L99" s="5" t="s">
        <v>635</v>
      </c>
      <c r="M99" s="7">
        <f t="shared" si="2"/>
        <v>149</v>
      </c>
      <c r="N99" s="8">
        <v>87</v>
      </c>
      <c r="O99" s="8">
        <v>4</v>
      </c>
      <c r="P99" s="8">
        <v>32</v>
      </c>
      <c r="Q99" s="8">
        <v>26</v>
      </c>
      <c r="R99" s="34">
        <f t="shared" si="3"/>
        <v>635070.47000000009</v>
      </c>
    </row>
    <row r="100" spans="1:18" ht="55.5" customHeight="1" thickBot="1" x14ac:dyDescent="0.3">
      <c r="A100" s="1">
        <v>92</v>
      </c>
      <c r="B100" s="9" t="s">
        <v>636</v>
      </c>
      <c r="C100" s="2" t="s">
        <v>637</v>
      </c>
      <c r="D100" s="12" t="s">
        <v>638</v>
      </c>
      <c r="E100" s="3" t="s">
        <v>639</v>
      </c>
      <c r="F100" s="4">
        <v>44225</v>
      </c>
      <c r="G100" s="4">
        <v>44561</v>
      </c>
      <c r="H100" s="4" t="s">
        <v>22</v>
      </c>
      <c r="I100" s="6" t="s">
        <v>640</v>
      </c>
      <c r="J100" s="6" t="s">
        <v>84</v>
      </c>
      <c r="K100" s="6" t="s">
        <v>641</v>
      </c>
      <c r="L100" s="6" t="s">
        <v>642</v>
      </c>
      <c r="M100" s="7">
        <f t="shared" si="2"/>
        <v>59</v>
      </c>
      <c r="N100" s="8">
        <v>24</v>
      </c>
      <c r="O100" s="8">
        <v>0</v>
      </c>
      <c r="P100" s="8">
        <v>35</v>
      </c>
      <c r="Q100" s="8">
        <v>0</v>
      </c>
      <c r="R100" s="34">
        <f t="shared" si="3"/>
        <v>270027.05</v>
      </c>
    </row>
    <row r="101" spans="1:18" ht="55.5" customHeight="1" thickBot="1" x14ac:dyDescent="0.3">
      <c r="A101" s="1">
        <v>93</v>
      </c>
      <c r="B101" s="9" t="s">
        <v>643</v>
      </c>
      <c r="C101" s="2" t="s">
        <v>644</v>
      </c>
      <c r="D101" s="3" t="s">
        <v>645</v>
      </c>
      <c r="E101" s="3" t="s">
        <v>646</v>
      </c>
      <c r="F101" s="4">
        <v>44225</v>
      </c>
      <c r="G101" s="4">
        <v>44561</v>
      </c>
      <c r="H101" s="4" t="s">
        <v>22</v>
      </c>
      <c r="I101" s="25" t="s">
        <v>647</v>
      </c>
      <c r="J101" s="6" t="s">
        <v>32</v>
      </c>
      <c r="K101" s="5" t="s">
        <v>648</v>
      </c>
      <c r="L101" s="5" t="s">
        <v>649</v>
      </c>
      <c r="M101" s="7">
        <f t="shared" si="2"/>
        <v>156</v>
      </c>
      <c r="N101" s="8">
        <v>16</v>
      </c>
      <c r="O101" s="8">
        <v>60</v>
      </c>
      <c r="P101" s="8">
        <v>2</v>
      </c>
      <c r="Q101" s="8">
        <v>78</v>
      </c>
      <c r="R101" s="34">
        <f t="shared" si="3"/>
        <v>578360.84</v>
      </c>
    </row>
    <row r="102" spans="1:18" ht="55.5" customHeight="1" thickBot="1" x14ac:dyDescent="0.3">
      <c r="A102" s="1">
        <v>94</v>
      </c>
      <c r="B102" s="9" t="s">
        <v>650</v>
      </c>
      <c r="C102" s="9" t="s">
        <v>651</v>
      </c>
      <c r="D102" s="15" t="s">
        <v>652</v>
      </c>
      <c r="E102" s="15" t="s">
        <v>653</v>
      </c>
      <c r="F102" s="20">
        <v>44225</v>
      </c>
      <c r="G102" s="20">
        <v>44561</v>
      </c>
      <c r="H102" s="20" t="s">
        <v>22</v>
      </c>
      <c r="I102" s="17" t="s">
        <v>654</v>
      </c>
      <c r="J102" s="17" t="s">
        <v>32</v>
      </c>
      <c r="K102" s="17" t="s">
        <v>655</v>
      </c>
      <c r="L102" s="17" t="s">
        <v>656</v>
      </c>
      <c r="M102" s="26">
        <f t="shared" si="2"/>
        <v>119</v>
      </c>
      <c r="N102" s="27">
        <v>43</v>
      </c>
      <c r="O102" s="27">
        <v>29</v>
      </c>
      <c r="P102" s="27">
        <v>0</v>
      </c>
      <c r="Q102" s="27">
        <v>47</v>
      </c>
      <c r="R102" s="34">
        <f t="shared" si="3"/>
        <v>458933.12999999995</v>
      </c>
    </row>
    <row r="103" spans="1:18" ht="55.5" customHeight="1" thickBot="1" x14ac:dyDescent="0.3">
      <c r="A103" s="1">
        <v>95</v>
      </c>
      <c r="B103" s="9" t="s">
        <v>657</v>
      </c>
      <c r="C103" s="2" t="s">
        <v>658</v>
      </c>
      <c r="D103" s="3" t="s">
        <v>659</v>
      </c>
      <c r="E103" s="3" t="s">
        <v>660</v>
      </c>
      <c r="F103" s="4">
        <v>44225</v>
      </c>
      <c r="G103" s="4">
        <v>44561</v>
      </c>
      <c r="H103" s="4" t="s">
        <v>22</v>
      </c>
      <c r="I103" s="6" t="s">
        <v>661</v>
      </c>
      <c r="J103" s="6" t="s">
        <v>76</v>
      </c>
      <c r="K103" s="17" t="s">
        <v>662</v>
      </c>
      <c r="L103" s="17" t="s">
        <v>663</v>
      </c>
      <c r="M103" s="7">
        <f t="shared" si="2"/>
        <v>146</v>
      </c>
      <c r="N103" s="8">
        <v>28</v>
      </c>
      <c r="O103" s="8">
        <v>20</v>
      </c>
      <c r="P103" s="8">
        <v>0</v>
      </c>
      <c r="Q103" s="8">
        <v>98</v>
      </c>
      <c r="R103" s="34">
        <f t="shared" si="3"/>
        <v>580614.29999999993</v>
      </c>
    </row>
    <row r="104" spans="1:18" ht="55.5" customHeight="1" thickBot="1" x14ac:dyDescent="0.3">
      <c r="A104" s="1">
        <v>96</v>
      </c>
      <c r="B104" s="9" t="s">
        <v>664</v>
      </c>
      <c r="C104" s="2" t="s">
        <v>664</v>
      </c>
      <c r="D104" s="28" t="s">
        <v>665</v>
      </c>
      <c r="E104" s="3" t="s">
        <v>666</v>
      </c>
      <c r="F104" s="4">
        <v>44225</v>
      </c>
      <c r="G104" s="4">
        <v>44561</v>
      </c>
      <c r="H104" s="4" t="s">
        <v>22</v>
      </c>
      <c r="I104" s="5" t="s">
        <v>667</v>
      </c>
      <c r="J104" s="5" t="s">
        <v>148</v>
      </c>
      <c r="K104" s="5" t="s">
        <v>668</v>
      </c>
      <c r="L104" s="5" t="s">
        <v>669</v>
      </c>
      <c r="M104" s="7">
        <f t="shared" si="2"/>
        <v>108</v>
      </c>
      <c r="N104" s="8">
        <v>14</v>
      </c>
      <c r="O104" s="8">
        <v>47</v>
      </c>
      <c r="P104" s="8">
        <v>11</v>
      </c>
      <c r="Q104" s="8">
        <v>36</v>
      </c>
      <c r="R104" s="34">
        <f t="shared" si="3"/>
        <v>401472.56</v>
      </c>
    </row>
    <row r="105" spans="1:18" ht="55.5" customHeight="1" thickBot="1" x14ac:dyDescent="0.3">
      <c r="A105" s="1">
        <v>97</v>
      </c>
      <c r="B105" s="9" t="s">
        <v>670</v>
      </c>
      <c r="C105" s="2" t="s">
        <v>670</v>
      </c>
      <c r="D105" s="3" t="s">
        <v>671</v>
      </c>
      <c r="E105" s="3" t="s">
        <v>672</v>
      </c>
      <c r="F105" s="4">
        <v>44223</v>
      </c>
      <c r="G105" s="4">
        <v>44561</v>
      </c>
      <c r="H105" s="4" t="s">
        <v>22</v>
      </c>
      <c r="I105" s="5" t="s">
        <v>673</v>
      </c>
      <c r="J105" s="5" t="s">
        <v>55</v>
      </c>
      <c r="K105" s="5" t="s">
        <v>674</v>
      </c>
      <c r="L105" s="5" t="s">
        <v>675</v>
      </c>
      <c r="M105" s="7">
        <f t="shared" si="2"/>
        <v>88</v>
      </c>
      <c r="N105" s="8">
        <v>25</v>
      </c>
      <c r="O105" s="8">
        <v>19</v>
      </c>
      <c r="P105" s="8">
        <v>31</v>
      </c>
      <c r="Q105" s="8">
        <v>13</v>
      </c>
      <c r="R105" s="34">
        <f t="shared" si="3"/>
        <v>365419.00000000006</v>
      </c>
    </row>
    <row r="106" spans="1:18" ht="55.5" customHeight="1" thickBot="1" x14ac:dyDescent="0.3">
      <c r="A106" s="1">
        <v>98</v>
      </c>
      <c r="B106" s="9" t="s">
        <v>676</v>
      </c>
      <c r="C106" s="2" t="s">
        <v>677</v>
      </c>
      <c r="D106" s="3" t="s">
        <v>678</v>
      </c>
      <c r="E106" s="3" t="s">
        <v>679</v>
      </c>
      <c r="F106" s="4">
        <v>44222</v>
      </c>
      <c r="G106" s="4">
        <v>44561</v>
      </c>
      <c r="H106" s="4" t="s">
        <v>22</v>
      </c>
      <c r="I106" s="5" t="s">
        <v>680</v>
      </c>
      <c r="J106" s="5" t="s">
        <v>55</v>
      </c>
      <c r="K106" s="5" t="s">
        <v>681</v>
      </c>
      <c r="L106" s="5" t="s">
        <v>682</v>
      </c>
      <c r="M106" s="7">
        <f t="shared" si="2"/>
        <v>98</v>
      </c>
      <c r="N106" s="8">
        <v>46</v>
      </c>
      <c r="O106" s="8">
        <v>0</v>
      </c>
      <c r="P106" s="8">
        <v>52</v>
      </c>
      <c r="Q106" s="8">
        <v>0</v>
      </c>
      <c r="R106" s="34">
        <f t="shared" si="3"/>
        <v>443910.94000000006</v>
      </c>
    </row>
    <row r="107" spans="1:18" ht="55.5" customHeight="1" thickBot="1" x14ac:dyDescent="0.3">
      <c r="A107" s="1">
        <v>99</v>
      </c>
      <c r="B107" s="9" t="s">
        <v>683</v>
      </c>
      <c r="C107" s="2" t="s">
        <v>684</v>
      </c>
      <c r="D107" s="3" t="s">
        <v>685</v>
      </c>
      <c r="E107" s="3" t="s">
        <v>686</v>
      </c>
      <c r="F107" s="4">
        <v>44222</v>
      </c>
      <c r="G107" s="4">
        <v>44561</v>
      </c>
      <c r="H107" s="4" t="s">
        <v>22</v>
      </c>
      <c r="I107" s="5" t="s">
        <v>687</v>
      </c>
      <c r="J107" s="5" t="s">
        <v>47</v>
      </c>
      <c r="K107" s="5" t="s">
        <v>688</v>
      </c>
      <c r="L107" s="5" t="s">
        <v>689</v>
      </c>
      <c r="M107" s="7">
        <f t="shared" si="2"/>
        <v>48</v>
      </c>
      <c r="N107" s="8">
        <v>27</v>
      </c>
      <c r="O107" s="8">
        <v>1</v>
      </c>
      <c r="P107" s="8">
        <v>15</v>
      </c>
      <c r="Q107" s="8">
        <v>5</v>
      </c>
      <c r="R107" s="34">
        <f t="shared" si="3"/>
        <v>208435.32</v>
      </c>
    </row>
    <row r="108" spans="1:18" ht="55.5" customHeight="1" thickBot="1" x14ac:dyDescent="0.3">
      <c r="A108" s="1">
        <v>100</v>
      </c>
      <c r="B108" s="9" t="s">
        <v>690</v>
      </c>
      <c r="C108" s="2" t="s">
        <v>690</v>
      </c>
      <c r="D108" s="3" t="s">
        <v>691</v>
      </c>
      <c r="E108" s="3" t="s">
        <v>692</v>
      </c>
      <c r="F108" s="4">
        <v>44225</v>
      </c>
      <c r="G108" s="4">
        <v>44561</v>
      </c>
      <c r="H108" s="4" t="s">
        <v>22</v>
      </c>
      <c r="I108" s="3" t="s">
        <v>693</v>
      </c>
      <c r="J108" s="3" t="s">
        <v>55</v>
      </c>
      <c r="K108" s="3" t="s">
        <v>694</v>
      </c>
      <c r="L108" s="3" t="s">
        <v>695</v>
      </c>
      <c r="M108" s="13">
        <f t="shared" si="2"/>
        <v>103</v>
      </c>
      <c r="N108" s="14">
        <v>65</v>
      </c>
      <c r="O108" s="14">
        <v>0</v>
      </c>
      <c r="P108" s="14">
        <v>37</v>
      </c>
      <c r="Q108" s="14">
        <v>1</v>
      </c>
      <c r="R108" s="34">
        <f t="shared" si="3"/>
        <v>453299.89</v>
      </c>
    </row>
    <row r="109" spans="1:18" ht="55.5" customHeight="1" thickBot="1" x14ac:dyDescent="0.3">
      <c r="A109" s="1">
        <v>101</v>
      </c>
      <c r="B109" s="9" t="s">
        <v>696</v>
      </c>
      <c r="C109" s="2" t="s">
        <v>696</v>
      </c>
      <c r="D109" s="3" t="s">
        <v>697</v>
      </c>
      <c r="E109" s="3" t="s">
        <v>698</v>
      </c>
      <c r="F109" s="4">
        <v>44225</v>
      </c>
      <c r="G109" s="4">
        <v>44561</v>
      </c>
      <c r="H109" s="4" t="s">
        <v>22</v>
      </c>
      <c r="I109" s="3" t="s">
        <v>699</v>
      </c>
      <c r="J109" s="3" t="s">
        <v>24</v>
      </c>
      <c r="K109" s="3" t="s">
        <v>700</v>
      </c>
      <c r="L109" s="3" t="s">
        <v>701</v>
      </c>
      <c r="M109" s="13">
        <f t="shared" si="2"/>
        <v>79</v>
      </c>
      <c r="N109" s="14">
        <v>53</v>
      </c>
      <c r="O109" s="14">
        <v>0</v>
      </c>
      <c r="P109" s="14">
        <v>26</v>
      </c>
      <c r="Q109" s="14">
        <v>0</v>
      </c>
      <c r="R109" s="34">
        <f t="shared" si="3"/>
        <v>345889.97</v>
      </c>
    </row>
    <row r="110" spans="1:18" ht="55.5" customHeight="1" thickBot="1" x14ac:dyDescent="0.3">
      <c r="A110" s="1">
        <v>102</v>
      </c>
      <c r="B110" s="9" t="s">
        <v>702</v>
      </c>
      <c r="C110" s="2" t="s">
        <v>702</v>
      </c>
      <c r="D110" s="15" t="s">
        <v>703</v>
      </c>
      <c r="E110" s="3" t="s">
        <v>704</v>
      </c>
      <c r="F110" s="4">
        <v>44225</v>
      </c>
      <c r="G110" s="4">
        <v>44561</v>
      </c>
      <c r="H110" s="4" t="s">
        <v>22</v>
      </c>
      <c r="I110" s="3" t="s">
        <v>705</v>
      </c>
      <c r="J110" s="3" t="s">
        <v>84</v>
      </c>
      <c r="K110" s="3" t="s">
        <v>706</v>
      </c>
      <c r="L110" s="15" t="s">
        <v>707</v>
      </c>
      <c r="M110" s="13">
        <f t="shared" si="2"/>
        <v>64</v>
      </c>
      <c r="N110" s="14">
        <v>34</v>
      </c>
      <c r="O110" s="14">
        <v>0</v>
      </c>
      <c r="P110" s="14">
        <v>30</v>
      </c>
      <c r="Q110" s="14">
        <v>0</v>
      </c>
      <c r="R110" s="34">
        <f t="shared" si="3"/>
        <v>286927.19999999995</v>
      </c>
    </row>
    <row r="111" spans="1:18" ht="55.5" customHeight="1" thickBot="1" x14ac:dyDescent="0.3">
      <c r="A111" s="1">
        <v>103</v>
      </c>
      <c r="B111" s="9" t="s">
        <v>708</v>
      </c>
      <c r="C111" s="2" t="s">
        <v>709</v>
      </c>
      <c r="D111" s="3" t="s">
        <v>710</v>
      </c>
      <c r="E111" s="3" t="s">
        <v>711</v>
      </c>
      <c r="F111" s="4">
        <v>44225</v>
      </c>
      <c r="G111" s="4">
        <v>44561</v>
      </c>
      <c r="H111" s="4" t="s">
        <v>22</v>
      </c>
      <c r="I111" s="3" t="s">
        <v>712</v>
      </c>
      <c r="J111" s="3" t="s">
        <v>76</v>
      </c>
      <c r="K111" s="3" t="s">
        <v>713</v>
      </c>
      <c r="L111" s="3" t="s">
        <v>714</v>
      </c>
      <c r="M111" s="13">
        <f t="shared" si="2"/>
        <v>141</v>
      </c>
      <c r="N111" s="14">
        <v>69</v>
      </c>
      <c r="O111" s="14">
        <v>0</v>
      </c>
      <c r="P111" s="14">
        <v>72</v>
      </c>
      <c r="Q111" s="14">
        <v>0</v>
      </c>
      <c r="R111" s="34">
        <f t="shared" si="3"/>
        <v>636572.79</v>
      </c>
    </row>
    <row r="112" spans="1:18" ht="55.5" customHeight="1" thickBot="1" x14ac:dyDescent="0.3">
      <c r="A112" s="1">
        <v>104</v>
      </c>
      <c r="B112" s="9" t="s">
        <v>715</v>
      </c>
      <c r="C112" s="2" t="s">
        <v>715</v>
      </c>
      <c r="D112" s="3" t="s">
        <v>716</v>
      </c>
      <c r="E112" s="3" t="s">
        <v>717</v>
      </c>
      <c r="F112" s="4">
        <v>44224</v>
      </c>
      <c r="G112" s="4">
        <v>44561</v>
      </c>
      <c r="H112" s="4" t="s">
        <v>22</v>
      </c>
      <c r="I112" s="3" t="s">
        <v>718</v>
      </c>
      <c r="J112" s="3" t="s">
        <v>76</v>
      </c>
      <c r="K112" s="3" t="s">
        <v>719</v>
      </c>
      <c r="L112" s="3" t="s">
        <v>720</v>
      </c>
      <c r="M112" s="13">
        <f t="shared" si="2"/>
        <v>66</v>
      </c>
      <c r="N112" s="14">
        <v>42</v>
      </c>
      <c r="O112" s="14">
        <v>0</v>
      </c>
      <c r="P112" s="14">
        <v>24</v>
      </c>
      <c r="Q112" s="14">
        <v>0</v>
      </c>
      <c r="R112" s="34">
        <f t="shared" si="3"/>
        <v>290682.78000000003</v>
      </c>
    </row>
    <row r="113" spans="1:18" ht="55.5" customHeight="1" thickBot="1" x14ac:dyDescent="0.3">
      <c r="A113" s="1">
        <v>105</v>
      </c>
      <c r="B113" s="9" t="s">
        <v>721</v>
      </c>
      <c r="C113" s="2" t="s">
        <v>722</v>
      </c>
      <c r="D113" s="3" t="s">
        <v>723</v>
      </c>
      <c r="E113" s="3" t="s">
        <v>724</v>
      </c>
      <c r="F113" s="4">
        <v>44225</v>
      </c>
      <c r="G113" s="4">
        <v>44561</v>
      </c>
      <c r="H113" s="4" t="s">
        <v>22</v>
      </c>
      <c r="I113" s="3" t="s">
        <v>725</v>
      </c>
      <c r="J113" s="3" t="s">
        <v>55</v>
      </c>
      <c r="K113" s="3" t="s">
        <v>726</v>
      </c>
      <c r="L113" s="3" t="s">
        <v>727</v>
      </c>
      <c r="M113" s="13">
        <f t="shared" si="2"/>
        <v>75</v>
      </c>
      <c r="N113" s="14">
        <v>50</v>
      </c>
      <c r="O113" s="14">
        <v>0</v>
      </c>
      <c r="P113" s="14">
        <v>25</v>
      </c>
      <c r="Q113" s="14">
        <v>0</v>
      </c>
      <c r="R113" s="34">
        <f t="shared" si="3"/>
        <v>328614.25</v>
      </c>
    </row>
    <row r="114" spans="1:18" ht="55.5" customHeight="1" thickBot="1" x14ac:dyDescent="0.3">
      <c r="A114" s="1">
        <v>106</v>
      </c>
      <c r="B114" s="9" t="s">
        <v>728</v>
      </c>
      <c r="C114" s="2" t="s">
        <v>729</v>
      </c>
      <c r="D114" s="3" t="s">
        <v>730</v>
      </c>
      <c r="E114" s="3" t="s">
        <v>731</v>
      </c>
      <c r="F114" s="4">
        <v>44225</v>
      </c>
      <c r="G114" s="4">
        <v>44561</v>
      </c>
      <c r="H114" s="4" t="s">
        <v>22</v>
      </c>
      <c r="I114" s="3" t="s">
        <v>732</v>
      </c>
      <c r="J114" s="3" t="s">
        <v>119</v>
      </c>
      <c r="K114" s="3" t="s">
        <v>733</v>
      </c>
      <c r="L114" s="3" t="s">
        <v>734</v>
      </c>
      <c r="M114" s="13">
        <f t="shared" si="2"/>
        <v>105</v>
      </c>
      <c r="N114" s="14">
        <v>85</v>
      </c>
      <c r="O114" s="14">
        <v>0</v>
      </c>
      <c r="P114" s="14">
        <v>20</v>
      </c>
      <c r="Q114" s="14">
        <v>0</v>
      </c>
      <c r="R114" s="34">
        <f t="shared" si="3"/>
        <v>448793.14999999997</v>
      </c>
    </row>
    <row r="115" spans="1:18" ht="55.5" customHeight="1" thickBot="1" x14ac:dyDescent="0.3">
      <c r="A115" s="1">
        <v>107</v>
      </c>
      <c r="B115" s="9" t="s">
        <v>735</v>
      </c>
      <c r="C115" s="2" t="s">
        <v>735</v>
      </c>
      <c r="D115" s="3" t="s">
        <v>736</v>
      </c>
      <c r="E115" s="3" t="s">
        <v>737</v>
      </c>
      <c r="F115" s="4">
        <v>44221</v>
      </c>
      <c r="G115" s="4">
        <v>44561</v>
      </c>
      <c r="H115" s="4" t="s">
        <v>22</v>
      </c>
      <c r="I115" s="3" t="s">
        <v>738</v>
      </c>
      <c r="J115" s="3" t="s">
        <v>47</v>
      </c>
      <c r="K115" s="3" t="s">
        <v>739</v>
      </c>
      <c r="L115" s="3" t="s">
        <v>740</v>
      </c>
      <c r="M115" s="13">
        <f t="shared" si="2"/>
        <v>174</v>
      </c>
      <c r="N115" s="14">
        <v>63</v>
      </c>
      <c r="O115" s="14">
        <v>0</v>
      </c>
      <c r="P115" s="14">
        <v>111</v>
      </c>
      <c r="Q115" s="14">
        <v>0</v>
      </c>
      <c r="R115" s="34">
        <f t="shared" si="3"/>
        <v>802194.42</v>
      </c>
    </row>
    <row r="116" spans="1:18" ht="55.5" customHeight="1" thickBot="1" x14ac:dyDescent="0.3">
      <c r="A116" s="1">
        <v>108</v>
      </c>
      <c r="B116" s="41" t="s">
        <v>741</v>
      </c>
      <c r="C116" s="10" t="s">
        <v>742</v>
      </c>
      <c r="D116" s="3" t="s">
        <v>743</v>
      </c>
      <c r="E116" s="3" t="s">
        <v>744</v>
      </c>
      <c r="F116" s="4">
        <v>44225</v>
      </c>
      <c r="G116" s="4">
        <v>44561</v>
      </c>
      <c r="H116" s="4" t="s">
        <v>22</v>
      </c>
      <c r="I116" s="3" t="s">
        <v>745</v>
      </c>
      <c r="J116" s="3" t="s">
        <v>84</v>
      </c>
      <c r="K116" s="3" t="s">
        <v>746</v>
      </c>
      <c r="L116" s="3" t="s">
        <v>747</v>
      </c>
      <c r="M116" s="13">
        <f t="shared" si="2"/>
        <v>168</v>
      </c>
      <c r="N116" s="14">
        <v>0</v>
      </c>
      <c r="O116" s="14">
        <v>76</v>
      </c>
      <c r="P116" s="14">
        <v>0</v>
      </c>
      <c r="Q116" s="14">
        <v>92</v>
      </c>
      <c r="R116" s="34">
        <f t="shared" si="3"/>
        <v>608405.52</v>
      </c>
    </row>
    <row r="117" spans="1:18" ht="55.5" customHeight="1" thickBot="1" x14ac:dyDescent="0.3">
      <c r="A117" s="1">
        <v>109</v>
      </c>
      <c r="B117" s="9" t="s">
        <v>748</v>
      </c>
      <c r="C117" s="2" t="s">
        <v>749</v>
      </c>
      <c r="D117" s="3" t="s">
        <v>750</v>
      </c>
      <c r="E117" s="3" t="s">
        <v>751</v>
      </c>
      <c r="F117" s="4">
        <v>44225</v>
      </c>
      <c r="G117" s="4">
        <v>44561</v>
      </c>
      <c r="H117" s="4" t="s">
        <v>22</v>
      </c>
      <c r="I117" s="3" t="s">
        <v>752</v>
      </c>
      <c r="J117" s="3" t="s">
        <v>753</v>
      </c>
      <c r="K117" s="3" t="s">
        <v>754</v>
      </c>
      <c r="L117" s="3" t="s">
        <v>755</v>
      </c>
      <c r="M117" s="13">
        <f t="shared" si="2"/>
        <v>138</v>
      </c>
      <c r="N117" s="14">
        <v>92</v>
      </c>
      <c r="O117" s="14">
        <v>0</v>
      </c>
      <c r="P117" s="14">
        <v>46</v>
      </c>
      <c r="Q117" s="14">
        <v>0</v>
      </c>
      <c r="R117" s="34">
        <f t="shared" si="3"/>
        <v>604650.22</v>
      </c>
    </row>
    <row r="118" spans="1:18" ht="55.5" customHeight="1" thickBot="1" x14ac:dyDescent="0.3">
      <c r="A118" s="1">
        <v>110</v>
      </c>
      <c r="B118" s="41" t="s">
        <v>756</v>
      </c>
      <c r="C118" s="10" t="s">
        <v>757</v>
      </c>
      <c r="D118" s="3" t="s">
        <v>758</v>
      </c>
      <c r="E118" s="3" t="s">
        <v>759</v>
      </c>
      <c r="F118" s="4">
        <v>44225</v>
      </c>
      <c r="G118" s="4">
        <v>44561</v>
      </c>
      <c r="H118" s="4" t="s">
        <v>22</v>
      </c>
      <c r="I118" s="3" t="s">
        <v>760</v>
      </c>
      <c r="J118" s="3" t="s">
        <v>55</v>
      </c>
      <c r="K118" s="3" t="s">
        <v>761</v>
      </c>
      <c r="L118" s="3" t="s">
        <v>762</v>
      </c>
      <c r="M118" s="13">
        <f t="shared" si="2"/>
        <v>133</v>
      </c>
      <c r="N118" s="23">
        <v>62</v>
      </c>
      <c r="O118" s="23">
        <v>0</v>
      </c>
      <c r="P118" s="23">
        <v>0</v>
      </c>
      <c r="Q118" s="23">
        <v>71</v>
      </c>
      <c r="R118" s="34">
        <f t="shared" si="3"/>
        <v>549442.94999999995</v>
      </c>
    </row>
    <row r="119" spans="1:18" ht="55.5" customHeight="1" thickBot="1" x14ac:dyDescent="0.3">
      <c r="A119" s="1">
        <v>111</v>
      </c>
      <c r="B119" s="41" t="s">
        <v>763</v>
      </c>
      <c r="C119" s="10" t="s">
        <v>763</v>
      </c>
      <c r="D119" s="3" t="s">
        <v>764</v>
      </c>
      <c r="E119" s="3" t="s">
        <v>765</v>
      </c>
      <c r="F119" s="4">
        <v>44225</v>
      </c>
      <c r="G119" s="4">
        <v>44561</v>
      </c>
      <c r="H119" s="4" t="s">
        <v>22</v>
      </c>
      <c r="I119" s="3" t="s">
        <v>766</v>
      </c>
      <c r="J119" s="3" t="s">
        <v>55</v>
      </c>
      <c r="K119" s="3" t="s">
        <v>767</v>
      </c>
      <c r="L119" s="3" t="s">
        <v>768</v>
      </c>
      <c r="M119" s="13">
        <f t="shared" si="2"/>
        <v>169</v>
      </c>
      <c r="N119" s="14">
        <v>135</v>
      </c>
      <c r="O119" s="14">
        <v>0</v>
      </c>
      <c r="P119" s="14">
        <v>34</v>
      </c>
      <c r="Q119" s="14">
        <v>0</v>
      </c>
      <c r="R119" s="34">
        <f t="shared" si="3"/>
        <v>723702.43</v>
      </c>
    </row>
    <row r="120" spans="1:18" ht="55.5" customHeight="1" thickBot="1" x14ac:dyDescent="0.3">
      <c r="A120" s="1">
        <v>112</v>
      </c>
      <c r="B120" s="41" t="s">
        <v>769</v>
      </c>
      <c r="C120" s="10" t="s">
        <v>770</v>
      </c>
      <c r="D120" s="3" t="s">
        <v>771</v>
      </c>
      <c r="E120" s="3" t="s">
        <v>772</v>
      </c>
      <c r="F120" s="4">
        <v>44221</v>
      </c>
      <c r="G120" s="4">
        <v>44561</v>
      </c>
      <c r="H120" s="4" t="s">
        <v>22</v>
      </c>
      <c r="I120" s="3" t="s">
        <v>773</v>
      </c>
      <c r="J120" s="3" t="s">
        <v>40</v>
      </c>
      <c r="K120" s="3" t="s">
        <v>774</v>
      </c>
      <c r="L120" s="3" t="s">
        <v>775</v>
      </c>
      <c r="M120" s="13">
        <f t="shared" si="2"/>
        <v>90</v>
      </c>
      <c r="N120" s="14">
        <v>69</v>
      </c>
      <c r="O120" s="14">
        <v>0</v>
      </c>
      <c r="P120" s="14">
        <v>21</v>
      </c>
      <c r="Q120" s="14">
        <v>0</v>
      </c>
      <c r="R120" s="34">
        <f t="shared" si="3"/>
        <v>387577.02</v>
      </c>
    </row>
    <row r="121" spans="1:18" ht="55.5" customHeight="1" thickBot="1" x14ac:dyDescent="0.3">
      <c r="A121" s="1">
        <v>113</v>
      </c>
      <c r="B121" s="41" t="s">
        <v>776</v>
      </c>
      <c r="C121" s="10" t="s">
        <v>777</v>
      </c>
      <c r="D121" s="3" t="s">
        <v>778</v>
      </c>
      <c r="E121" s="3" t="s">
        <v>779</v>
      </c>
      <c r="F121" s="4">
        <v>44225</v>
      </c>
      <c r="G121" s="4">
        <v>44561</v>
      </c>
      <c r="H121" s="4" t="s">
        <v>22</v>
      </c>
      <c r="I121" s="3" t="s">
        <v>780</v>
      </c>
      <c r="J121" s="3" t="s">
        <v>47</v>
      </c>
      <c r="K121" s="3" t="s">
        <v>781</v>
      </c>
      <c r="L121" s="3" t="s">
        <v>782</v>
      </c>
      <c r="M121" s="13">
        <f t="shared" si="2"/>
        <v>86</v>
      </c>
      <c r="N121" s="14">
        <v>13</v>
      </c>
      <c r="O121" s="14">
        <v>0</v>
      </c>
      <c r="P121" s="14">
        <v>33</v>
      </c>
      <c r="Q121" s="14">
        <v>40</v>
      </c>
      <c r="R121" s="34">
        <f t="shared" si="3"/>
        <v>380065.86</v>
      </c>
    </row>
    <row r="122" spans="1:18" ht="55.5" customHeight="1" thickBot="1" x14ac:dyDescent="0.3">
      <c r="A122" s="1">
        <v>114</v>
      </c>
      <c r="B122" s="41" t="s">
        <v>783</v>
      </c>
      <c r="C122" s="10" t="s">
        <v>784</v>
      </c>
      <c r="D122" s="3" t="s">
        <v>785</v>
      </c>
      <c r="E122" s="3" t="s">
        <v>786</v>
      </c>
      <c r="F122" s="4">
        <v>44225</v>
      </c>
      <c r="G122" s="4">
        <v>44561</v>
      </c>
      <c r="H122" s="4" t="s">
        <v>22</v>
      </c>
      <c r="I122" s="3" t="s">
        <v>787</v>
      </c>
      <c r="J122" s="3" t="s">
        <v>84</v>
      </c>
      <c r="K122" s="3" t="s">
        <v>788</v>
      </c>
      <c r="L122" s="3" t="s">
        <v>789</v>
      </c>
      <c r="M122" s="13">
        <f t="shared" si="2"/>
        <v>60</v>
      </c>
      <c r="N122" s="14">
        <v>37</v>
      </c>
      <c r="O122" s="14">
        <v>0</v>
      </c>
      <c r="P122" s="14">
        <v>23</v>
      </c>
      <c r="Q122" s="14">
        <v>0</v>
      </c>
      <c r="R122" s="34">
        <f t="shared" si="3"/>
        <v>265144.76</v>
      </c>
    </row>
    <row r="123" spans="1:18" ht="55.5" customHeight="1" thickBot="1" x14ac:dyDescent="0.3">
      <c r="A123" s="1">
        <v>115</v>
      </c>
      <c r="B123" s="41" t="s">
        <v>790</v>
      </c>
      <c r="C123" s="10" t="s">
        <v>791</v>
      </c>
      <c r="D123" s="3" t="s">
        <v>792</v>
      </c>
      <c r="E123" s="3" t="s">
        <v>793</v>
      </c>
      <c r="F123" s="4">
        <v>44221</v>
      </c>
      <c r="G123" s="4">
        <v>44561</v>
      </c>
      <c r="H123" s="4" t="s">
        <v>22</v>
      </c>
      <c r="I123" s="3" t="s">
        <v>794</v>
      </c>
      <c r="J123" s="3" t="s">
        <v>84</v>
      </c>
      <c r="K123" s="3" t="s">
        <v>795</v>
      </c>
      <c r="L123" s="3" t="s">
        <v>796</v>
      </c>
      <c r="M123" s="13">
        <f t="shared" si="2"/>
        <v>23</v>
      </c>
      <c r="N123" s="14">
        <v>12</v>
      </c>
      <c r="O123" s="14">
        <v>0</v>
      </c>
      <c r="P123" s="14">
        <v>11</v>
      </c>
      <c r="Q123" s="14">
        <v>0</v>
      </c>
      <c r="R123" s="34">
        <f t="shared" si="3"/>
        <v>103278.76999999999</v>
      </c>
    </row>
    <row r="124" spans="1:18" ht="55.5" customHeight="1" thickBot="1" x14ac:dyDescent="0.3">
      <c r="A124" s="1">
        <v>116</v>
      </c>
      <c r="B124" s="41" t="s">
        <v>797</v>
      </c>
      <c r="C124" s="10" t="s">
        <v>798</v>
      </c>
      <c r="D124" s="3" t="s">
        <v>799</v>
      </c>
      <c r="E124" s="3" t="s">
        <v>800</v>
      </c>
      <c r="F124" s="4">
        <v>44225</v>
      </c>
      <c r="G124" s="4">
        <v>44561</v>
      </c>
      <c r="H124" s="4" t="s">
        <v>22</v>
      </c>
      <c r="I124" s="3" t="s">
        <v>801</v>
      </c>
      <c r="J124" s="3" t="s">
        <v>40</v>
      </c>
      <c r="K124" s="3" t="s">
        <v>802</v>
      </c>
      <c r="L124" s="3" t="s">
        <v>803</v>
      </c>
      <c r="M124" s="13">
        <f t="shared" si="2"/>
        <v>56</v>
      </c>
      <c r="N124" s="14">
        <v>41</v>
      </c>
      <c r="O124" s="14">
        <v>0</v>
      </c>
      <c r="P124" s="14">
        <v>15</v>
      </c>
      <c r="Q124" s="14">
        <v>0</v>
      </c>
      <c r="R124" s="34">
        <f t="shared" si="3"/>
        <v>242611.20000000001</v>
      </c>
    </row>
    <row r="125" spans="1:18" ht="55.5" customHeight="1" thickBot="1" x14ac:dyDescent="0.3">
      <c r="A125" s="1">
        <v>117</v>
      </c>
      <c r="B125" s="9" t="s">
        <v>895</v>
      </c>
      <c r="C125" s="2" t="s">
        <v>805</v>
      </c>
      <c r="D125" s="3" t="s">
        <v>806</v>
      </c>
      <c r="E125" s="3" t="s">
        <v>807</v>
      </c>
      <c r="F125" s="4">
        <v>44272</v>
      </c>
      <c r="G125" s="4">
        <v>44561</v>
      </c>
      <c r="H125" s="4">
        <v>44280</v>
      </c>
      <c r="I125" s="3" t="s">
        <v>808</v>
      </c>
      <c r="J125" s="3" t="s">
        <v>84</v>
      </c>
      <c r="K125" s="3" t="s">
        <v>809</v>
      </c>
      <c r="L125" s="3" t="s">
        <v>810</v>
      </c>
      <c r="M125" s="13">
        <f t="shared" si="2"/>
        <v>127</v>
      </c>
      <c r="N125" s="14">
        <v>44</v>
      </c>
      <c r="O125" s="14">
        <v>27</v>
      </c>
      <c r="P125" s="14">
        <v>22</v>
      </c>
      <c r="Q125" s="14">
        <v>34</v>
      </c>
      <c r="R125" s="35">
        <v>402933.15</v>
      </c>
    </row>
    <row r="126" spans="1:18" ht="55.5" customHeight="1" thickBot="1" x14ac:dyDescent="0.3">
      <c r="A126" s="1">
        <v>118</v>
      </c>
      <c r="B126" s="9" t="s">
        <v>811</v>
      </c>
      <c r="C126" s="2" t="s">
        <v>812</v>
      </c>
      <c r="D126" s="3" t="s">
        <v>813</v>
      </c>
      <c r="E126" s="3" t="s">
        <v>814</v>
      </c>
      <c r="F126" s="4">
        <v>44225</v>
      </c>
      <c r="G126" s="4">
        <v>44561</v>
      </c>
      <c r="H126" s="4" t="s">
        <v>22</v>
      </c>
      <c r="I126" s="3" t="s">
        <v>815</v>
      </c>
      <c r="J126" s="3" t="s">
        <v>32</v>
      </c>
      <c r="K126" s="3" t="s">
        <v>816</v>
      </c>
      <c r="L126" s="3" t="s">
        <v>817</v>
      </c>
      <c r="M126" s="13">
        <f>N126+O126+P126+Q126</f>
        <v>143</v>
      </c>
      <c r="N126" s="14">
        <f>41+61</f>
        <v>102</v>
      </c>
      <c r="O126" s="14">
        <v>0</v>
      </c>
      <c r="P126" s="14">
        <f>41</f>
        <v>41</v>
      </c>
      <c r="Q126" s="14">
        <v>0</v>
      </c>
      <c r="R126" s="34">
        <f t="shared" si="3"/>
        <v>621550.37</v>
      </c>
    </row>
    <row r="127" spans="1:18" ht="55.5" customHeight="1" thickBot="1" x14ac:dyDescent="0.3">
      <c r="A127" s="1">
        <v>119</v>
      </c>
      <c r="B127" s="9" t="s">
        <v>818</v>
      </c>
      <c r="C127" s="2" t="s">
        <v>819</v>
      </c>
      <c r="D127" s="3" t="s">
        <v>820</v>
      </c>
      <c r="E127" s="3" t="s">
        <v>821</v>
      </c>
      <c r="F127" s="4">
        <v>44225</v>
      </c>
      <c r="G127" s="4">
        <v>44561</v>
      </c>
      <c r="H127" s="4" t="s">
        <v>22</v>
      </c>
      <c r="I127" s="3" t="s">
        <v>822</v>
      </c>
      <c r="J127" s="3" t="s">
        <v>40</v>
      </c>
      <c r="K127" s="3" t="s">
        <v>823</v>
      </c>
      <c r="L127" s="3" t="s">
        <v>824</v>
      </c>
      <c r="M127" s="13">
        <f t="shared" si="2"/>
        <v>166</v>
      </c>
      <c r="N127" s="14">
        <v>69</v>
      </c>
      <c r="O127" s="14">
        <v>46</v>
      </c>
      <c r="P127" s="14">
        <v>0</v>
      </c>
      <c r="Q127" s="14">
        <v>51</v>
      </c>
      <c r="R127" s="34">
        <f t="shared" si="3"/>
        <v>633943.62</v>
      </c>
    </row>
    <row r="128" spans="1:18" ht="55.5" customHeight="1" thickBot="1" x14ac:dyDescent="0.3">
      <c r="A128" s="1">
        <v>120</v>
      </c>
      <c r="B128" s="9" t="s">
        <v>825</v>
      </c>
      <c r="C128" s="9" t="s">
        <v>826</v>
      </c>
      <c r="D128" s="15" t="s">
        <v>827</v>
      </c>
      <c r="E128" s="3" t="s">
        <v>828</v>
      </c>
      <c r="F128" s="4">
        <v>44225</v>
      </c>
      <c r="G128" s="4">
        <v>44561</v>
      </c>
      <c r="H128" s="4" t="s">
        <v>22</v>
      </c>
      <c r="I128" s="12" t="s">
        <v>829</v>
      </c>
      <c r="J128" s="12" t="s">
        <v>148</v>
      </c>
      <c r="K128" s="15" t="s">
        <v>830</v>
      </c>
      <c r="L128" s="15" t="s">
        <v>831</v>
      </c>
      <c r="M128" s="13">
        <f t="shared" si="2"/>
        <v>60</v>
      </c>
      <c r="N128" s="14">
        <v>31</v>
      </c>
      <c r="O128" s="14">
        <v>6</v>
      </c>
      <c r="P128" s="14">
        <v>15</v>
      </c>
      <c r="Q128" s="14">
        <v>8</v>
      </c>
      <c r="R128" s="34">
        <f t="shared" si="3"/>
        <v>252375.72000000003</v>
      </c>
    </row>
    <row r="129" spans="1:18" ht="55.5" customHeight="1" thickBot="1" x14ac:dyDescent="0.3">
      <c r="A129" s="1">
        <v>121</v>
      </c>
      <c r="B129" s="9" t="s">
        <v>832</v>
      </c>
      <c r="C129" s="2" t="s">
        <v>833</v>
      </c>
      <c r="D129" s="3" t="s">
        <v>834</v>
      </c>
      <c r="E129" s="3" t="s">
        <v>835</v>
      </c>
      <c r="F129" s="4">
        <v>44225</v>
      </c>
      <c r="G129" s="4">
        <v>44561</v>
      </c>
      <c r="H129" s="4" t="s">
        <v>22</v>
      </c>
      <c r="I129" s="3" t="s">
        <v>836</v>
      </c>
      <c r="J129" s="3" t="s">
        <v>84</v>
      </c>
      <c r="K129" s="3" t="s">
        <v>837</v>
      </c>
      <c r="L129" s="3" t="s">
        <v>838</v>
      </c>
      <c r="M129" s="13">
        <f t="shared" si="2"/>
        <v>212</v>
      </c>
      <c r="N129" s="14">
        <v>47</v>
      </c>
      <c r="O129" s="14">
        <v>73</v>
      </c>
      <c r="P129" s="14">
        <v>36</v>
      </c>
      <c r="Q129" s="14">
        <v>56</v>
      </c>
      <c r="R129" s="34">
        <f t="shared" si="3"/>
        <v>820596.48</v>
      </c>
    </row>
    <row r="130" spans="1:18" ht="55.5" customHeight="1" thickBot="1" x14ac:dyDescent="0.3">
      <c r="A130" s="1">
        <v>122</v>
      </c>
      <c r="B130" s="9" t="s">
        <v>882</v>
      </c>
      <c r="C130" s="9" t="s">
        <v>839</v>
      </c>
      <c r="D130" s="15" t="s">
        <v>840</v>
      </c>
      <c r="E130" s="15" t="s">
        <v>841</v>
      </c>
      <c r="F130" s="20">
        <v>44287</v>
      </c>
      <c r="G130" s="20">
        <v>44561</v>
      </c>
      <c r="H130" s="20" t="s">
        <v>842</v>
      </c>
      <c r="I130" s="15" t="s">
        <v>843</v>
      </c>
      <c r="J130" s="15" t="s">
        <v>24</v>
      </c>
      <c r="K130" s="15" t="s">
        <v>844</v>
      </c>
      <c r="L130" s="15" t="s">
        <v>845</v>
      </c>
      <c r="M130" s="21">
        <f t="shared" si="2"/>
        <v>29</v>
      </c>
      <c r="N130" s="22">
        <f>7+4+15</f>
        <v>26</v>
      </c>
      <c r="O130" s="22">
        <v>0</v>
      </c>
      <c r="P130" s="22">
        <v>3</v>
      </c>
      <c r="Q130" s="22">
        <v>0</v>
      </c>
      <c r="R130" s="34">
        <f>((N130*4131.15)+(O130*3004.47)+(P130*4882.27)+Q130*4131.15)/12*9</f>
        <v>91542.532500000001</v>
      </c>
    </row>
    <row r="131" spans="1:18" ht="55.5" customHeight="1" thickBot="1" x14ac:dyDescent="0.3">
      <c r="A131" s="1">
        <v>123</v>
      </c>
      <c r="B131" s="9" t="s">
        <v>883</v>
      </c>
      <c r="C131" s="9" t="s">
        <v>846</v>
      </c>
      <c r="D131" s="15" t="s">
        <v>847</v>
      </c>
      <c r="E131" s="15" t="s">
        <v>848</v>
      </c>
      <c r="F131" s="20">
        <v>44287</v>
      </c>
      <c r="G131" s="20">
        <v>44561</v>
      </c>
      <c r="H131" s="20" t="s">
        <v>842</v>
      </c>
      <c r="I131" s="15" t="s">
        <v>849</v>
      </c>
      <c r="J131" s="15" t="s">
        <v>84</v>
      </c>
      <c r="K131" s="15" t="s">
        <v>850</v>
      </c>
      <c r="L131" s="15" t="s">
        <v>851</v>
      </c>
      <c r="M131" s="21">
        <f t="shared" si="2"/>
        <v>43</v>
      </c>
      <c r="N131" s="22">
        <v>0</v>
      </c>
      <c r="O131" s="22">
        <v>23</v>
      </c>
      <c r="P131" s="22">
        <v>0</v>
      </c>
      <c r="Q131" s="22">
        <v>20</v>
      </c>
      <c r="R131" s="34">
        <f t="shared" ref="R131:R134" si="4">((N131*4131.15)+(O131*3004.47)+(P131*4882.27)+Q131*4131.15)/12*9</f>
        <v>113794.3575</v>
      </c>
    </row>
    <row r="132" spans="1:18" ht="55.5" customHeight="1" thickBot="1" x14ac:dyDescent="0.3">
      <c r="A132" s="1">
        <v>124</v>
      </c>
      <c r="B132" s="9" t="s">
        <v>884</v>
      </c>
      <c r="C132" s="9" t="s">
        <v>852</v>
      </c>
      <c r="D132" s="15" t="s">
        <v>853</v>
      </c>
      <c r="E132" s="15" t="s">
        <v>854</v>
      </c>
      <c r="F132" s="20">
        <v>44287</v>
      </c>
      <c r="G132" s="20">
        <v>44561</v>
      </c>
      <c r="H132" s="20" t="s">
        <v>842</v>
      </c>
      <c r="I132" s="15" t="s">
        <v>855</v>
      </c>
      <c r="J132" s="15" t="s">
        <v>55</v>
      </c>
      <c r="K132" s="15" t="s">
        <v>856</v>
      </c>
      <c r="L132" s="15" t="s">
        <v>857</v>
      </c>
      <c r="M132" s="21">
        <f t="shared" si="2"/>
        <v>33</v>
      </c>
      <c r="N132" s="22">
        <v>15</v>
      </c>
      <c r="O132" s="22">
        <v>0</v>
      </c>
      <c r="P132" s="22">
        <v>16</v>
      </c>
      <c r="Q132" s="22">
        <v>2</v>
      </c>
      <c r="R132" s="34">
        <f t="shared" si="4"/>
        <v>111259.4025</v>
      </c>
    </row>
    <row r="133" spans="1:18" ht="55.5" customHeight="1" thickBot="1" x14ac:dyDescent="0.3">
      <c r="A133" s="1">
        <v>125</v>
      </c>
      <c r="B133" s="9" t="s">
        <v>885</v>
      </c>
      <c r="C133" s="9" t="s">
        <v>858</v>
      </c>
      <c r="D133" s="15" t="s">
        <v>859</v>
      </c>
      <c r="E133" s="15" t="s">
        <v>860</v>
      </c>
      <c r="F133" s="20">
        <v>44287</v>
      </c>
      <c r="G133" s="20">
        <v>44561</v>
      </c>
      <c r="H133" s="20" t="s">
        <v>842</v>
      </c>
      <c r="I133" s="15" t="s">
        <v>861</v>
      </c>
      <c r="J133" s="15" t="s">
        <v>40</v>
      </c>
      <c r="K133" s="15" t="s">
        <v>862</v>
      </c>
      <c r="L133" s="15" t="s">
        <v>863</v>
      </c>
      <c r="M133" s="21">
        <f t="shared" si="2"/>
        <v>80</v>
      </c>
      <c r="N133" s="22">
        <f>12+21+17</f>
        <v>50</v>
      </c>
      <c r="O133" s="22">
        <v>0</v>
      </c>
      <c r="P133" s="22">
        <f>19+11</f>
        <v>30</v>
      </c>
      <c r="Q133" s="22">
        <v>0</v>
      </c>
      <c r="R133" s="34">
        <f t="shared" si="4"/>
        <v>264769.2</v>
      </c>
    </row>
    <row r="134" spans="1:18" ht="55.5" customHeight="1" thickBot="1" x14ac:dyDescent="0.3">
      <c r="A134" s="1">
        <v>126</v>
      </c>
      <c r="B134" s="9" t="s">
        <v>886</v>
      </c>
      <c r="C134" s="9" t="s">
        <v>864</v>
      </c>
      <c r="D134" s="15" t="s">
        <v>865</v>
      </c>
      <c r="E134" s="15" t="s">
        <v>866</v>
      </c>
      <c r="F134" s="20">
        <v>44287</v>
      </c>
      <c r="G134" s="20">
        <v>44561</v>
      </c>
      <c r="H134" s="20" t="s">
        <v>842</v>
      </c>
      <c r="I134" s="15" t="s">
        <v>867</v>
      </c>
      <c r="J134" s="15" t="s">
        <v>55</v>
      </c>
      <c r="K134" s="15" t="s">
        <v>868</v>
      </c>
      <c r="L134" s="15" t="s">
        <v>869</v>
      </c>
      <c r="M134" s="21">
        <f t="shared" si="2"/>
        <v>64</v>
      </c>
      <c r="N134" s="22">
        <f>28+6</f>
        <v>34</v>
      </c>
      <c r="O134" s="22">
        <f>7+6</f>
        <v>13</v>
      </c>
      <c r="P134" s="22">
        <f>6+11</f>
        <v>17</v>
      </c>
      <c r="Q134" s="22">
        <v>0</v>
      </c>
      <c r="R134" s="34">
        <f t="shared" si="4"/>
        <v>196886.84999999998</v>
      </c>
    </row>
    <row r="135" spans="1:18" ht="55.5" customHeight="1" thickBot="1" x14ac:dyDescent="0.3">
      <c r="A135" s="1">
        <v>127</v>
      </c>
      <c r="B135" s="9" t="s">
        <v>887</v>
      </c>
      <c r="C135" s="9" t="s">
        <v>870</v>
      </c>
      <c r="D135" s="15" t="s">
        <v>871</v>
      </c>
      <c r="E135" s="15" t="s">
        <v>872</v>
      </c>
      <c r="F135" s="20">
        <v>44348</v>
      </c>
      <c r="G135" s="20">
        <v>44561</v>
      </c>
      <c r="H135" s="20">
        <v>44351</v>
      </c>
      <c r="I135" s="15" t="s">
        <v>873</v>
      </c>
      <c r="J135" s="15" t="s">
        <v>55</v>
      </c>
      <c r="K135" s="15" t="s">
        <v>874</v>
      </c>
      <c r="L135" s="15" t="s">
        <v>875</v>
      </c>
      <c r="M135" s="36">
        <f>N135+O135+P135+Q135</f>
        <v>73</v>
      </c>
      <c r="N135" s="22">
        <v>27</v>
      </c>
      <c r="O135" s="22">
        <v>0</v>
      </c>
      <c r="P135" s="22">
        <f>22+24</f>
        <v>46</v>
      </c>
      <c r="Q135" s="22">
        <v>0</v>
      </c>
      <c r="R135" s="34">
        <f>((N135*4131.15)+(O135*3004.47)+(P135*4882.27)+Q135*4131.15)/12*7</f>
        <v>196073.1908333333</v>
      </c>
    </row>
    <row r="136" spans="1:18" ht="55.5" customHeight="1" thickBot="1" x14ac:dyDescent="0.3">
      <c r="A136" s="1">
        <v>128</v>
      </c>
      <c r="B136" s="9" t="s">
        <v>888</v>
      </c>
      <c r="C136" s="9" t="s">
        <v>876</v>
      </c>
      <c r="D136" s="15" t="s">
        <v>877</v>
      </c>
      <c r="E136" s="15" t="s">
        <v>878</v>
      </c>
      <c r="F136" s="20">
        <v>44348</v>
      </c>
      <c r="G136" s="20">
        <v>44561</v>
      </c>
      <c r="H136" s="20">
        <v>44351</v>
      </c>
      <c r="I136" s="15" t="s">
        <v>879</v>
      </c>
      <c r="J136" s="15" t="s">
        <v>40</v>
      </c>
      <c r="K136" s="15" t="s">
        <v>880</v>
      </c>
      <c r="L136" s="15" t="s">
        <v>881</v>
      </c>
      <c r="M136" s="36">
        <f t="shared" ref="M136" si="5">N136+O136+P136+Q136</f>
        <v>83</v>
      </c>
      <c r="N136" s="22">
        <v>27</v>
      </c>
      <c r="O136" s="22">
        <v>0</v>
      </c>
      <c r="P136" s="22">
        <f>12+23+21</f>
        <v>56</v>
      </c>
      <c r="Q136" s="22">
        <v>0</v>
      </c>
      <c r="R136" s="34">
        <f>((N136*4131.15)+(O136*3004.47)+(P136*4882.27)+Q136*4131.15)/12*7</f>
        <v>224553.09916666665</v>
      </c>
    </row>
    <row r="137" spans="1:18" ht="16.5" thickBot="1" x14ac:dyDescent="0.3">
      <c r="A137" s="29"/>
      <c r="B137" s="42"/>
      <c r="C137" s="30"/>
      <c r="D137" s="31"/>
      <c r="E137" s="31"/>
      <c r="F137" s="32"/>
      <c r="G137" s="32"/>
      <c r="H137" s="31"/>
      <c r="I137" s="31"/>
      <c r="J137" s="31"/>
      <c r="K137" s="31"/>
      <c r="L137" s="31"/>
      <c r="M137" s="13">
        <f>SUM(M9:M136)</f>
        <v>15506</v>
      </c>
      <c r="N137" s="13">
        <f t="shared" ref="N137:Q137" si="6">SUM(N9:N136)</f>
        <v>7198</v>
      </c>
      <c r="O137" s="13">
        <f t="shared" si="6"/>
        <v>1123</v>
      </c>
      <c r="P137" s="13">
        <f t="shared" si="6"/>
        <v>4439</v>
      </c>
      <c r="Q137" s="13">
        <f t="shared" si="6"/>
        <v>2746</v>
      </c>
      <c r="R137" s="33">
        <f>SUM(R9:R136)</f>
        <v>65226002.021666676</v>
      </c>
    </row>
  </sheetData>
  <mergeCells count="1">
    <mergeCell ref="A6:R6"/>
  </mergeCells>
  <pageMargins left="0.7" right="0.7" top="0.75" bottom="0.75" header="0.3" footer="0.3"/>
  <pageSetup paperSize="9" scale="2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2021-07-22T17:15:17Z</dcterms:modified>
</cp:coreProperties>
</file>